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gj030689\Desktop\"/>
    </mc:Choice>
  </mc:AlternateContent>
  <workbookProtection workbookPassword="EFB7" lockStructure="1"/>
  <bookViews>
    <workbookView xWindow="0" yWindow="0" windowWidth="22890" windowHeight="9540"/>
  </bookViews>
  <sheets>
    <sheet name="Lån" sheetId="1" r:id="rId1"/>
    <sheet name="Årsplan" sheetId="2" r:id="rId2"/>
  </sheets>
  <calcPr calcId="162913"/>
  <fileRecoveryPr repairLoad="1"/>
</workbook>
</file>

<file path=xl/calcChain.xml><?xml version="1.0" encoding="utf-8"?>
<calcChain xmlns="http://schemas.openxmlformats.org/spreadsheetml/2006/main">
  <c r="A2" i="1" l="1"/>
  <c r="G8" i="1"/>
  <c r="G4" i="2" s="1"/>
  <c r="A4" i="2" s="1"/>
  <c r="F5" i="1"/>
  <c r="F4" i="1"/>
  <c r="F6" i="1" s="1"/>
  <c r="F7" i="1" s="1"/>
  <c r="G2" i="2"/>
  <c r="H125" i="1" l="1"/>
  <c r="H117" i="1"/>
  <c r="H109" i="1"/>
  <c r="H101" i="1"/>
  <c r="H97" i="1"/>
  <c r="H93" i="1"/>
  <c r="H89" i="1"/>
  <c r="H85" i="1"/>
  <c r="H81" i="1"/>
  <c r="H77" i="1"/>
  <c r="H73" i="1"/>
  <c r="H69" i="1"/>
  <c r="H65" i="1"/>
  <c r="H61" i="1"/>
  <c r="H57" i="1"/>
  <c r="H53" i="1"/>
  <c r="H49" i="1"/>
  <c r="H45" i="1"/>
  <c r="H41" i="1"/>
  <c r="H37" i="1"/>
  <c r="H33" i="1"/>
  <c r="H29" i="1"/>
  <c r="H25" i="1"/>
  <c r="H21" i="1"/>
  <c r="H17" i="1"/>
  <c r="H13" i="1"/>
  <c r="H128" i="1"/>
  <c r="H124" i="1"/>
  <c r="H120" i="1"/>
  <c r="H116" i="1"/>
  <c r="H112" i="1"/>
  <c r="H108" i="1"/>
  <c r="H104" i="1"/>
  <c r="H100" i="1"/>
  <c r="H96" i="1"/>
  <c r="H92" i="1"/>
  <c r="H88" i="1"/>
  <c r="H84" i="1"/>
  <c r="H80" i="1"/>
  <c r="H76" i="1"/>
  <c r="H72" i="1"/>
  <c r="H68" i="1"/>
  <c r="H64" i="1"/>
  <c r="H60" i="1"/>
  <c r="H56" i="1"/>
  <c r="H52" i="1"/>
  <c r="H48" i="1"/>
  <c r="H44" i="1"/>
  <c r="H40" i="1"/>
  <c r="H36" i="1"/>
  <c r="H32" i="1"/>
  <c r="H28" i="1"/>
  <c r="H24" i="1"/>
  <c r="H20" i="1"/>
  <c r="H16" i="1"/>
  <c r="H12" i="1"/>
  <c r="H129" i="1"/>
  <c r="D129" i="1" s="1"/>
  <c r="H121" i="1"/>
  <c r="H113" i="1"/>
  <c r="H105" i="1"/>
  <c r="H9" i="1"/>
  <c r="H127" i="1"/>
  <c r="H123" i="1"/>
  <c r="H119" i="1"/>
  <c r="H115" i="1"/>
  <c r="H111" i="1"/>
  <c r="H107" i="1"/>
  <c r="H103" i="1"/>
  <c r="H99" i="1"/>
  <c r="H95" i="1"/>
  <c r="H91" i="1"/>
  <c r="H87" i="1"/>
  <c r="H83" i="1"/>
  <c r="H79" i="1"/>
  <c r="H75" i="1"/>
  <c r="H71" i="1"/>
  <c r="H67" i="1"/>
  <c r="H63" i="1"/>
  <c r="H59" i="1"/>
  <c r="H55" i="1"/>
  <c r="H51" i="1"/>
  <c r="H47" i="1"/>
  <c r="H43" i="1"/>
  <c r="H39" i="1"/>
  <c r="H35" i="1"/>
  <c r="H31" i="1"/>
  <c r="H27" i="1"/>
  <c r="H23" i="1"/>
  <c r="H19" i="1"/>
  <c r="H15" i="1"/>
  <c r="H11" i="1"/>
  <c r="H130" i="1"/>
  <c r="H126" i="1"/>
  <c r="H122" i="1"/>
  <c r="H118" i="1"/>
  <c r="H114" i="1"/>
  <c r="H110" i="1"/>
  <c r="H106" i="1"/>
  <c r="H102" i="1"/>
  <c r="H98" i="1"/>
  <c r="H94" i="1"/>
  <c r="H90" i="1"/>
  <c r="H86" i="1"/>
  <c r="H82" i="1"/>
  <c r="H78" i="1"/>
  <c r="H74" i="1"/>
  <c r="H70" i="1"/>
  <c r="H66" i="1"/>
  <c r="H62" i="1"/>
  <c r="H58" i="1"/>
  <c r="H54" i="1"/>
  <c r="H50" i="1"/>
  <c r="H46" i="1"/>
  <c r="H42" i="1"/>
  <c r="H38" i="1"/>
  <c r="H34" i="1"/>
  <c r="H30" i="1"/>
  <c r="H26" i="1"/>
  <c r="H22" i="1"/>
  <c r="H18" i="1"/>
  <c r="H14" i="1"/>
  <c r="H10" i="1"/>
  <c r="F8" i="1"/>
  <c r="G9" i="2"/>
  <c r="A9" i="2" s="1"/>
  <c r="G5" i="2"/>
  <c r="A5" i="2" s="1"/>
  <c r="G8" i="2"/>
  <c r="A8" i="2" s="1"/>
  <c r="G11" i="2"/>
  <c r="A11" i="2" s="1"/>
  <c r="G7" i="2"/>
  <c r="A7" i="2" s="1"/>
  <c r="G10" i="2"/>
  <c r="A10" i="2" s="1"/>
  <c r="G6" i="2"/>
  <c r="A6" i="2" s="1"/>
  <c r="G3" i="2"/>
  <c r="A3" i="2" s="1"/>
  <c r="G12" i="2"/>
  <c r="G9" i="1"/>
  <c r="A12" i="2" l="1"/>
  <c r="A129" i="1"/>
  <c r="C129" i="1"/>
  <c r="B129" i="1"/>
  <c r="A9" i="1"/>
  <c r="D9" i="1"/>
  <c r="B9" i="1"/>
  <c r="G10" i="1"/>
  <c r="D3" i="2" l="1"/>
  <c r="D5" i="2" s="1"/>
  <c r="D10" i="1"/>
  <c r="A10" i="1"/>
  <c r="C9" i="1"/>
  <c r="G11" i="1"/>
  <c r="D10" i="2" l="1"/>
  <c r="D9" i="2"/>
  <c r="D12" i="2"/>
  <c r="D7" i="2"/>
  <c r="D8" i="2"/>
  <c r="D11" i="2"/>
  <c r="D6" i="2"/>
  <c r="D4" i="2"/>
  <c r="D11" i="1"/>
  <c r="A11" i="1"/>
  <c r="G12" i="1"/>
  <c r="E9" i="1"/>
  <c r="B10" i="1" s="1"/>
  <c r="C10" i="1" l="1"/>
  <c r="D12" i="1"/>
  <c r="A12" i="1"/>
  <c r="G13" i="1"/>
  <c r="D13" i="1" l="1"/>
  <c r="A13" i="1"/>
  <c r="G14" i="1"/>
  <c r="D14" i="1" l="1"/>
  <c r="A14" i="1"/>
  <c r="E10" i="1"/>
  <c r="G15" i="1"/>
  <c r="B11" i="1" l="1"/>
  <c r="C11" i="1" s="1"/>
  <c r="E11" i="1" s="1"/>
  <c r="A15" i="1"/>
  <c r="D15" i="1"/>
  <c r="G16" i="1"/>
  <c r="D16" i="1" l="1"/>
  <c r="A16" i="1"/>
  <c r="G17" i="1"/>
  <c r="D17" i="1" l="1"/>
  <c r="A17" i="1"/>
  <c r="B12" i="1"/>
  <c r="G18" i="1"/>
  <c r="C12" i="1" l="1"/>
  <c r="D18" i="1"/>
  <c r="A18" i="1"/>
  <c r="G19" i="1"/>
  <c r="E12" i="1" l="1"/>
  <c r="D19" i="1"/>
  <c r="A19" i="1"/>
  <c r="G20" i="1"/>
  <c r="B13" i="1" l="1"/>
  <c r="C13" i="1" s="1"/>
  <c r="E13" i="1" s="1"/>
  <c r="D20" i="1"/>
  <c r="A20" i="1"/>
  <c r="G21" i="1"/>
  <c r="B14" i="1" l="1"/>
  <c r="C14" i="1" s="1"/>
  <c r="E14" i="1" s="1"/>
  <c r="D21" i="1"/>
  <c r="A21" i="1"/>
  <c r="G22" i="1"/>
  <c r="B15" i="1" l="1"/>
  <c r="C15" i="1" s="1"/>
  <c r="E15" i="1" s="1"/>
  <c r="D22" i="1"/>
  <c r="A22" i="1"/>
  <c r="G23" i="1"/>
  <c r="B16" i="1" l="1"/>
  <c r="C16" i="1" s="1"/>
  <c r="E16" i="1" s="1"/>
  <c r="D23" i="1"/>
  <c r="A23" i="1"/>
  <c r="G24" i="1"/>
  <c r="B17" i="1" l="1"/>
  <c r="C17" i="1" s="1"/>
  <c r="E17" i="1" s="1"/>
  <c r="D24" i="1"/>
  <c r="A24" i="1"/>
  <c r="G25" i="1"/>
  <c r="B18" i="1" l="1"/>
  <c r="C18" i="1" s="1"/>
  <c r="E18" i="1" s="1"/>
  <c r="A25" i="1"/>
  <c r="D25" i="1"/>
  <c r="G26" i="1"/>
  <c r="B19" i="1" l="1"/>
  <c r="C19" i="1" s="1"/>
  <c r="E19" i="1" s="1"/>
  <c r="D26" i="1"/>
  <c r="A26" i="1"/>
  <c r="G27" i="1"/>
  <c r="B20" i="1" l="1"/>
  <c r="C20" i="1" s="1"/>
  <c r="E20" i="1" s="1"/>
  <c r="D27" i="1"/>
  <c r="A27" i="1"/>
  <c r="G28" i="1"/>
  <c r="B3" i="2" l="1"/>
  <c r="D28" i="1"/>
  <c r="A28" i="1"/>
  <c r="C3" i="2"/>
  <c r="E3" i="2" s="1"/>
  <c r="B21" i="1"/>
  <c r="C21" i="1" s="1"/>
  <c r="E21" i="1" s="1"/>
  <c r="G29" i="1"/>
  <c r="D29" i="1" l="1"/>
  <c r="A29" i="1"/>
  <c r="G30" i="1"/>
  <c r="D30" i="1" l="1"/>
  <c r="A30" i="1"/>
  <c r="G31" i="1"/>
  <c r="D31" i="1" l="1"/>
  <c r="A31" i="1"/>
  <c r="B22" i="1"/>
  <c r="C22" i="1" s="1"/>
  <c r="E22" i="1" s="1"/>
  <c r="G32" i="1"/>
  <c r="D32" i="1" l="1"/>
  <c r="A32" i="1"/>
  <c r="G33" i="1"/>
  <c r="D33" i="1" l="1"/>
  <c r="A33" i="1"/>
  <c r="G34" i="1"/>
  <c r="D34" i="1" l="1"/>
  <c r="A34" i="1"/>
  <c r="B23" i="1"/>
  <c r="C23" i="1" s="1"/>
  <c r="E23" i="1" s="1"/>
  <c r="G35" i="1"/>
  <c r="D35" i="1" l="1"/>
  <c r="A35" i="1"/>
  <c r="G36" i="1"/>
  <c r="D36" i="1" l="1"/>
  <c r="A36" i="1"/>
  <c r="G37" i="1"/>
  <c r="D37" i="1" l="1"/>
  <c r="A37" i="1"/>
  <c r="B24" i="1"/>
  <c r="G38" i="1"/>
  <c r="C24" i="1" l="1"/>
  <c r="E24" i="1" s="1"/>
  <c r="D38" i="1"/>
  <c r="A38" i="1"/>
  <c r="G39" i="1"/>
  <c r="D39" i="1" l="1"/>
  <c r="A39" i="1"/>
  <c r="G40" i="1"/>
  <c r="D40" i="1" l="1"/>
  <c r="A40" i="1"/>
  <c r="G41" i="1"/>
  <c r="B25" i="1"/>
  <c r="C25" i="1" l="1"/>
  <c r="E25" i="1" s="1"/>
  <c r="A41" i="1"/>
  <c r="D41" i="1"/>
  <c r="G42" i="1"/>
  <c r="D42" i="1" l="1"/>
  <c r="A42" i="1"/>
  <c r="G43" i="1"/>
  <c r="B26" i="1"/>
  <c r="C26" i="1" l="1"/>
  <c r="D43" i="1"/>
  <c r="A43" i="1"/>
  <c r="G44" i="1"/>
  <c r="E26" i="1" l="1"/>
  <c r="D44" i="1"/>
  <c r="A44" i="1"/>
  <c r="G45" i="1"/>
  <c r="B27" i="1" l="1"/>
  <c r="C27" i="1" s="1"/>
  <c r="E27" i="1" s="1"/>
  <c r="D45" i="1"/>
  <c r="A45" i="1"/>
  <c r="G46" i="1"/>
  <c r="B28" i="1" l="1"/>
  <c r="C28" i="1" s="1"/>
  <c r="E28" i="1" s="1"/>
  <c r="D46" i="1"/>
  <c r="A46" i="1"/>
  <c r="G47" i="1"/>
  <c r="B29" i="1" l="1"/>
  <c r="C29" i="1" s="1"/>
  <c r="E29" i="1" s="1"/>
  <c r="D47" i="1"/>
  <c r="A47" i="1"/>
  <c r="G48" i="1"/>
  <c r="B30" i="1" l="1"/>
  <c r="C30" i="1" s="1"/>
  <c r="E30" i="1" s="1"/>
  <c r="D48" i="1"/>
  <c r="A48" i="1"/>
  <c r="G49" i="1"/>
  <c r="B31" i="1" l="1"/>
  <c r="C31" i="1" s="1"/>
  <c r="E31" i="1" s="1"/>
  <c r="D49" i="1"/>
  <c r="A49" i="1"/>
  <c r="G50" i="1"/>
  <c r="B32" i="1" l="1"/>
  <c r="C32" i="1" s="1"/>
  <c r="E32" i="1" s="1"/>
  <c r="D50" i="1"/>
  <c r="A50" i="1"/>
  <c r="G51" i="1"/>
  <c r="B4" i="2"/>
  <c r="D51" i="1" l="1"/>
  <c r="A51" i="1"/>
  <c r="C4" i="2"/>
  <c r="E4" i="2" s="1"/>
  <c r="B33" i="1"/>
  <c r="C33" i="1" s="1"/>
  <c r="E33" i="1" s="1"/>
  <c r="G52" i="1"/>
  <c r="D52" i="1" l="1"/>
  <c r="A52" i="1"/>
  <c r="G53" i="1"/>
  <c r="D53" i="1" l="1"/>
  <c r="A53" i="1"/>
  <c r="G54" i="1"/>
  <c r="D54" i="1" l="1"/>
  <c r="A54" i="1"/>
  <c r="G55" i="1"/>
  <c r="B34" i="1"/>
  <c r="C34" i="1" s="1"/>
  <c r="E34" i="1" s="1"/>
  <c r="D55" i="1" l="1"/>
  <c r="A55" i="1"/>
  <c r="G56" i="1"/>
  <c r="D56" i="1" l="1"/>
  <c r="A56" i="1"/>
  <c r="G57" i="1"/>
  <c r="A57" i="1" l="1"/>
  <c r="D57" i="1"/>
  <c r="B35" i="1"/>
  <c r="C35" i="1" s="1"/>
  <c r="E35" i="1" s="1"/>
  <c r="G58" i="1"/>
  <c r="D58" i="1" l="1"/>
  <c r="A58" i="1"/>
  <c r="G59" i="1"/>
  <c r="D59" i="1" l="1"/>
  <c r="A59" i="1"/>
  <c r="G60" i="1"/>
  <c r="D60" i="1" l="1"/>
  <c r="A60" i="1"/>
  <c r="B36" i="1"/>
  <c r="C36" i="1" s="1"/>
  <c r="E36" i="1" s="1"/>
  <c r="G61" i="1"/>
  <c r="D61" i="1" l="1"/>
  <c r="A61" i="1"/>
  <c r="G62" i="1"/>
  <c r="D62" i="1" l="1"/>
  <c r="A62" i="1"/>
  <c r="G63" i="1"/>
  <c r="D63" i="1" l="1"/>
  <c r="A63" i="1"/>
  <c r="G64" i="1"/>
  <c r="B37" i="1"/>
  <c r="C37" i="1" s="1"/>
  <c r="E37" i="1" s="1"/>
  <c r="D64" i="1" l="1"/>
  <c r="A64" i="1"/>
  <c r="G65" i="1"/>
  <c r="D65" i="1" l="1"/>
  <c r="A65" i="1"/>
  <c r="G66" i="1"/>
  <c r="D66" i="1" l="1"/>
  <c r="A66" i="1"/>
  <c r="B38" i="1"/>
  <c r="C38" i="1" s="1"/>
  <c r="E38" i="1" s="1"/>
  <c r="G67" i="1"/>
  <c r="D67" i="1" l="1"/>
  <c r="A67" i="1"/>
  <c r="B39" i="1"/>
  <c r="C39" i="1" s="1"/>
  <c r="E39" i="1" s="1"/>
  <c r="G68" i="1"/>
  <c r="D68" i="1" l="1"/>
  <c r="A68" i="1"/>
  <c r="B40" i="1"/>
  <c r="C40" i="1" s="1"/>
  <c r="E40" i="1" s="1"/>
  <c r="G69" i="1"/>
  <c r="D69" i="1" l="1"/>
  <c r="A69" i="1"/>
  <c r="B41" i="1"/>
  <c r="C41" i="1" s="1"/>
  <c r="E41" i="1" s="1"/>
  <c r="G70" i="1"/>
  <c r="D70" i="1" l="1"/>
  <c r="A70" i="1"/>
  <c r="G71" i="1"/>
  <c r="B42" i="1"/>
  <c r="C42" i="1" s="1"/>
  <c r="E42" i="1" s="1"/>
  <c r="D71" i="1" l="1"/>
  <c r="A71" i="1"/>
  <c r="B43" i="1"/>
  <c r="C43" i="1" s="1"/>
  <c r="E43" i="1" s="1"/>
  <c r="G72" i="1"/>
  <c r="D72" i="1" l="1"/>
  <c r="A72" i="1"/>
  <c r="B44" i="1"/>
  <c r="C44" i="1" s="1"/>
  <c r="E44" i="1" s="1"/>
  <c r="G73" i="1"/>
  <c r="A73" i="1" l="1"/>
  <c r="D73" i="1"/>
  <c r="G74" i="1"/>
  <c r="D74" i="1" l="1"/>
  <c r="A74" i="1"/>
  <c r="G75" i="1"/>
  <c r="B5" i="2"/>
  <c r="D75" i="1" l="1"/>
  <c r="A75" i="1"/>
  <c r="C5" i="2"/>
  <c r="E5" i="2" s="1"/>
  <c r="B45" i="1"/>
  <c r="C45" i="1" s="1"/>
  <c r="E45" i="1" s="1"/>
  <c r="G76" i="1"/>
  <c r="D76" i="1" l="1"/>
  <c r="A76" i="1"/>
  <c r="G77" i="1"/>
  <c r="D77" i="1" l="1"/>
  <c r="A77" i="1"/>
  <c r="G78" i="1"/>
  <c r="D78" i="1" l="1"/>
  <c r="A78" i="1"/>
  <c r="B46" i="1"/>
  <c r="C46" i="1" s="1"/>
  <c r="E46" i="1" s="1"/>
  <c r="G79" i="1"/>
  <c r="D79" i="1" l="1"/>
  <c r="A79" i="1"/>
  <c r="G80" i="1"/>
  <c r="D80" i="1" l="1"/>
  <c r="A80" i="1"/>
  <c r="G81" i="1"/>
  <c r="D81" i="1" l="1"/>
  <c r="A81" i="1"/>
  <c r="G82" i="1"/>
  <c r="B47" i="1"/>
  <c r="C47" i="1" s="1"/>
  <c r="E47" i="1" s="1"/>
  <c r="D82" i="1" l="1"/>
  <c r="A82" i="1"/>
  <c r="G83" i="1"/>
  <c r="D83" i="1" l="1"/>
  <c r="A83" i="1"/>
  <c r="G84" i="1"/>
  <c r="D84" i="1" l="1"/>
  <c r="A84" i="1"/>
  <c r="G85" i="1"/>
  <c r="B48" i="1"/>
  <c r="C48" i="1" s="1"/>
  <c r="E48" i="1" s="1"/>
  <c r="D85" i="1" l="1"/>
  <c r="A85" i="1"/>
  <c r="G86" i="1"/>
  <c r="D86" i="1" l="1"/>
  <c r="A86" i="1"/>
  <c r="G87" i="1"/>
  <c r="D87" i="1" l="1"/>
  <c r="A87" i="1"/>
  <c r="B49" i="1"/>
  <c r="C49" i="1" s="1"/>
  <c r="E49" i="1" s="1"/>
  <c r="G88" i="1"/>
  <c r="D88" i="1" l="1"/>
  <c r="A88" i="1"/>
  <c r="G89" i="1"/>
  <c r="A89" i="1" l="1"/>
  <c r="D89" i="1"/>
  <c r="G90" i="1"/>
  <c r="D90" i="1" l="1"/>
  <c r="A90" i="1"/>
  <c r="B50" i="1"/>
  <c r="C50" i="1" s="1"/>
  <c r="E50" i="1" s="1"/>
  <c r="G91" i="1"/>
  <c r="D91" i="1" l="1"/>
  <c r="A91" i="1"/>
  <c r="B51" i="1"/>
  <c r="C51" i="1" s="1"/>
  <c r="E51" i="1" s="1"/>
  <c r="G92" i="1"/>
  <c r="D92" i="1" l="1"/>
  <c r="A92" i="1"/>
  <c r="G93" i="1"/>
  <c r="B52" i="1"/>
  <c r="C52" i="1" s="1"/>
  <c r="E52" i="1" s="1"/>
  <c r="D93" i="1" l="1"/>
  <c r="A93" i="1"/>
  <c r="G94" i="1"/>
  <c r="B53" i="1"/>
  <c r="C53" i="1" s="1"/>
  <c r="E53" i="1" s="1"/>
  <c r="D94" i="1" l="1"/>
  <c r="A94" i="1"/>
  <c r="B54" i="1"/>
  <c r="C54" i="1" s="1"/>
  <c r="E54" i="1" s="1"/>
  <c r="G95" i="1"/>
  <c r="D95" i="1" l="1"/>
  <c r="A95" i="1"/>
  <c r="B55" i="1"/>
  <c r="C55" i="1" s="1"/>
  <c r="E55" i="1" s="1"/>
  <c r="G96" i="1"/>
  <c r="D96" i="1" l="1"/>
  <c r="A96" i="1"/>
  <c r="B56" i="1"/>
  <c r="C56" i="1" s="1"/>
  <c r="E56" i="1" s="1"/>
  <c r="G97" i="1"/>
  <c r="D97" i="1" l="1"/>
  <c r="A97" i="1"/>
  <c r="G98" i="1"/>
  <c r="D98" i="1" l="1"/>
  <c r="A98" i="1"/>
  <c r="G99" i="1"/>
  <c r="B6" i="2"/>
  <c r="D99" i="1" l="1"/>
  <c r="A99" i="1"/>
  <c r="C6" i="2"/>
  <c r="E6" i="2" s="1"/>
  <c r="B57" i="1"/>
  <c r="C57" i="1" s="1"/>
  <c r="E57" i="1" s="1"/>
  <c r="G100" i="1"/>
  <c r="D100" i="1" l="1"/>
  <c r="A100" i="1"/>
  <c r="G101" i="1"/>
  <c r="D101" i="1" l="1"/>
  <c r="A101" i="1"/>
  <c r="G102" i="1"/>
  <c r="D102" i="1" l="1"/>
  <c r="A102" i="1"/>
  <c r="B58" i="1"/>
  <c r="C58" i="1" s="1"/>
  <c r="E58" i="1" s="1"/>
  <c r="G103" i="1"/>
  <c r="D103" i="1" l="1"/>
  <c r="A103" i="1"/>
  <c r="G104" i="1"/>
  <c r="D104" i="1" l="1"/>
  <c r="A104" i="1"/>
  <c r="G105" i="1"/>
  <c r="A105" i="1" l="1"/>
  <c r="D105" i="1"/>
  <c r="B59" i="1"/>
  <c r="C59" i="1" s="1"/>
  <c r="E59" i="1" s="1"/>
  <c r="G106" i="1"/>
  <c r="D106" i="1" l="1"/>
  <c r="A106" i="1"/>
  <c r="G107" i="1"/>
  <c r="D107" i="1" l="1"/>
  <c r="A107" i="1"/>
  <c r="G108" i="1"/>
  <c r="D108" i="1" l="1"/>
  <c r="A108" i="1"/>
  <c r="G109" i="1"/>
  <c r="B60" i="1"/>
  <c r="C60" i="1" s="1"/>
  <c r="E60" i="1" s="1"/>
  <c r="D109" i="1" l="1"/>
  <c r="A109" i="1"/>
  <c r="G110" i="1"/>
  <c r="D110" i="1" l="1"/>
  <c r="A110" i="1"/>
  <c r="G111" i="1"/>
  <c r="D111" i="1" l="1"/>
  <c r="A111" i="1"/>
  <c r="B61" i="1"/>
  <c r="C61" i="1" s="1"/>
  <c r="E61" i="1" s="1"/>
  <c r="G112" i="1"/>
  <c r="D112" i="1" l="1"/>
  <c r="A112" i="1"/>
  <c r="G113" i="1"/>
  <c r="D113" i="1" l="1"/>
  <c r="A113" i="1"/>
  <c r="G114" i="1"/>
  <c r="D114" i="1" l="1"/>
  <c r="A114" i="1"/>
  <c r="B62" i="1"/>
  <c r="C62" i="1" s="1"/>
  <c r="E62" i="1" s="1"/>
  <c r="G115" i="1"/>
  <c r="D115" i="1" l="1"/>
  <c r="A115" i="1"/>
  <c r="B63" i="1"/>
  <c r="C63" i="1" s="1"/>
  <c r="E63" i="1" s="1"/>
  <c r="G116" i="1"/>
  <c r="D116" i="1" l="1"/>
  <c r="A116" i="1"/>
  <c r="G117" i="1"/>
  <c r="B64" i="1"/>
  <c r="C64" i="1" s="1"/>
  <c r="E64" i="1" s="1"/>
  <c r="D117" i="1" l="1"/>
  <c r="A117" i="1"/>
  <c r="B65" i="1"/>
  <c r="C65" i="1" s="1"/>
  <c r="E65" i="1" s="1"/>
  <c r="G118" i="1"/>
  <c r="D118" i="1" l="1"/>
  <c r="A118" i="1"/>
  <c r="G119" i="1"/>
  <c r="B66" i="1"/>
  <c r="C66" i="1" s="1"/>
  <c r="E66" i="1" s="1"/>
  <c r="D119" i="1" l="1"/>
  <c r="A119" i="1"/>
  <c r="B67" i="1"/>
  <c r="C67" i="1" s="1"/>
  <c r="E67" i="1" s="1"/>
  <c r="G120" i="1"/>
  <c r="D120" i="1" l="1"/>
  <c r="A120" i="1"/>
  <c r="G121" i="1"/>
  <c r="B68" i="1"/>
  <c r="C68" i="1" s="1"/>
  <c r="E68" i="1" s="1"/>
  <c r="A121" i="1" l="1"/>
  <c r="D121" i="1"/>
  <c r="G122" i="1"/>
  <c r="D122" i="1" l="1"/>
  <c r="A122" i="1"/>
  <c r="B7" i="2"/>
  <c r="G123" i="1"/>
  <c r="D123" i="1" l="1"/>
  <c r="A123" i="1"/>
  <c r="G124" i="1"/>
  <c r="C7" i="2"/>
  <c r="E7" i="2" s="1"/>
  <c r="B69" i="1"/>
  <c r="C69" i="1" s="1"/>
  <c r="E69" i="1" s="1"/>
  <c r="D124" i="1" l="1"/>
  <c r="A124" i="1"/>
  <c r="G125" i="1"/>
  <c r="D125" i="1" l="1"/>
  <c r="A125" i="1"/>
  <c r="G126" i="1"/>
  <c r="D126" i="1" l="1"/>
  <c r="A126" i="1"/>
  <c r="B70" i="1"/>
  <c r="C70" i="1" s="1"/>
  <c r="E70" i="1" s="1"/>
  <c r="G127" i="1"/>
  <c r="D127" i="1" l="1"/>
  <c r="A127" i="1"/>
  <c r="G128" i="1"/>
  <c r="C130" i="1" l="1"/>
  <c r="D130" i="1"/>
  <c r="A130" i="1"/>
  <c r="D128" i="1"/>
  <c r="A128" i="1"/>
  <c r="B71" i="1"/>
  <c r="C71" i="1" s="1"/>
  <c r="E71" i="1" s="1"/>
  <c r="B130" i="1" l="1"/>
  <c r="B72" i="1"/>
  <c r="C72" i="1" l="1"/>
  <c r="E72" i="1" s="1"/>
  <c r="B73" i="1" l="1"/>
  <c r="C73" i="1" s="1"/>
  <c r="E73" i="1" s="1"/>
  <c r="B74" i="1" l="1"/>
  <c r="C74" i="1" s="1"/>
  <c r="E74" i="1" s="1"/>
  <c r="B75" i="1" l="1"/>
  <c r="C75" i="1" s="1"/>
  <c r="E75" i="1" s="1"/>
  <c r="B76" i="1" l="1"/>
  <c r="C76" i="1" s="1"/>
  <c r="E76" i="1" s="1"/>
  <c r="B77" i="1" l="1"/>
  <c r="C77" i="1" s="1"/>
  <c r="E77" i="1" s="1"/>
  <c r="B78" i="1" l="1"/>
  <c r="C78" i="1" s="1"/>
  <c r="E78" i="1" s="1"/>
  <c r="B79" i="1" l="1"/>
  <c r="C79" i="1" s="1"/>
  <c r="E79" i="1" s="1"/>
  <c r="B80" i="1" l="1"/>
  <c r="C80" i="1" s="1"/>
  <c r="E80" i="1" s="1"/>
  <c r="B8" i="2" l="1"/>
  <c r="C8" i="2"/>
  <c r="E8" i="2" s="1"/>
  <c r="B81" i="1"/>
  <c r="C81" i="1" s="1"/>
  <c r="E81" i="1" s="1"/>
  <c r="B82" i="1" l="1"/>
  <c r="C82" i="1" s="1"/>
  <c r="E82" i="1" s="1"/>
  <c r="B83" i="1" l="1"/>
  <c r="C83" i="1" s="1"/>
  <c r="E83" i="1" s="1"/>
  <c r="B84" i="1" l="1"/>
  <c r="C84" i="1" s="1"/>
  <c r="E84" i="1" s="1"/>
  <c r="B85" i="1" l="1"/>
  <c r="C85" i="1" s="1"/>
  <c r="E85" i="1" s="1"/>
  <c r="B86" i="1" l="1"/>
  <c r="C86" i="1" s="1"/>
  <c r="E86" i="1" s="1"/>
  <c r="B87" i="1" l="1"/>
  <c r="C87" i="1" s="1"/>
  <c r="E87" i="1" s="1"/>
  <c r="B88" i="1" l="1"/>
  <c r="C88" i="1" s="1"/>
  <c r="E88" i="1" s="1"/>
  <c r="B89" i="1" l="1"/>
  <c r="C89" i="1" s="1"/>
  <c r="E89" i="1" s="1"/>
  <c r="B90" i="1" l="1"/>
  <c r="C90" i="1" s="1"/>
  <c r="E90" i="1" s="1"/>
  <c r="B91" i="1" l="1"/>
  <c r="C91" i="1" s="1"/>
  <c r="E91" i="1" s="1"/>
  <c r="B92" i="1" l="1"/>
  <c r="C92" i="1" s="1"/>
  <c r="E92" i="1" s="1"/>
  <c r="B9" i="2" l="1"/>
  <c r="C9" i="2" l="1"/>
  <c r="E9" i="2" s="1"/>
  <c r="B93" i="1"/>
  <c r="C93" i="1" s="1"/>
  <c r="E93" i="1" s="1"/>
  <c r="B94" i="1" l="1"/>
  <c r="C94" i="1" s="1"/>
  <c r="E94" i="1" s="1"/>
  <c r="B95" i="1" l="1"/>
  <c r="C95" i="1" s="1"/>
  <c r="E95" i="1" s="1"/>
  <c r="B96" i="1" l="1"/>
  <c r="C96" i="1" s="1"/>
  <c r="E96" i="1" s="1"/>
  <c r="B97" i="1" l="1"/>
  <c r="C97" i="1" s="1"/>
  <c r="E97" i="1" s="1"/>
  <c r="B98" i="1" l="1"/>
  <c r="C98" i="1" s="1"/>
  <c r="E98" i="1" s="1"/>
  <c r="B99" i="1" l="1"/>
  <c r="C99" i="1" s="1"/>
  <c r="E99" i="1" s="1"/>
  <c r="B100" i="1" l="1"/>
  <c r="C100" i="1" s="1"/>
  <c r="E100" i="1" s="1"/>
  <c r="B101" i="1" l="1"/>
  <c r="C101" i="1" s="1"/>
  <c r="E101" i="1" s="1"/>
  <c r="B102" i="1" l="1"/>
  <c r="C102" i="1" s="1"/>
  <c r="E102" i="1" s="1"/>
  <c r="B103" i="1" l="1"/>
  <c r="C103" i="1" s="1"/>
  <c r="E103" i="1" s="1"/>
  <c r="B104" i="1" l="1"/>
  <c r="C104" i="1" s="1"/>
  <c r="E104" i="1" s="1"/>
  <c r="B10" i="2" l="1"/>
  <c r="C10" i="2" l="1"/>
  <c r="E10" i="2" s="1"/>
  <c r="B105" i="1"/>
  <c r="C105" i="1" s="1"/>
  <c r="E105" i="1" s="1"/>
  <c r="B106" i="1" l="1"/>
  <c r="C106" i="1" s="1"/>
  <c r="E106" i="1" s="1"/>
  <c r="B107" i="1" l="1"/>
  <c r="C107" i="1" s="1"/>
  <c r="E107" i="1" s="1"/>
  <c r="B108" i="1" l="1"/>
  <c r="C108" i="1" s="1"/>
  <c r="E108" i="1" s="1"/>
  <c r="B109" i="1" l="1"/>
  <c r="C109" i="1" s="1"/>
  <c r="E109" i="1" s="1"/>
  <c r="B110" i="1" l="1"/>
  <c r="C110" i="1" s="1"/>
  <c r="E110" i="1" s="1"/>
  <c r="B111" i="1" l="1"/>
  <c r="C111" i="1" s="1"/>
  <c r="E111" i="1" s="1"/>
  <c r="B112" i="1" l="1"/>
  <c r="C112" i="1" s="1"/>
  <c r="E112" i="1" s="1"/>
  <c r="B113" i="1" l="1"/>
  <c r="C113" i="1" s="1"/>
  <c r="E113" i="1" s="1"/>
  <c r="B114" i="1" l="1"/>
  <c r="C114" i="1" s="1"/>
  <c r="E114" i="1" s="1"/>
  <c r="B115" i="1" l="1"/>
  <c r="C115" i="1" s="1"/>
  <c r="E115" i="1" s="1"/>
  <c r="B116" i="1" l="1"/>
  <c r="C116" i="1" s="1"/>
  <c r="E116" i="1" s="1"/>
  <c r="B11" i="2" l="1"/>
  <c r="C11" i="2" l="1"/>
  <c r="E11" i="2" s="1"/>
  <c r="B117" i="1"/>
  <c r="C117" i="1" l="1"/>
  <c r="E117" i="1" l="1"/>
  <c r="B118" i="1" s="1"/>
  <c r="C118" i="1" l="1"/>
  <c r="E118" i="1" l="1"/>
  <c r="B119" i="1" s="1"/>
  <c r="C119" i="1" l="1"/>
  <c r="E119" i="1" l="1"/>
  <c r="B120" i="1" s="1"/>
  <c r="C120" i="1" l="1"/>
  <c r="E120" i="1" l="1"/>
  <c r="B121" i="1" s="1"/>
  <c r="C121" i="1" s="1"/>
  <c r="E121" i="1" s="1"/>
  <c r="B122" i="1" s="1"/>
  <c r="C122" i="1" s="1"/>
  <c r="E122" i="1" s="1"/>
  <c r="B123" i="1" s="1"/>
  <c r="C123" i="1" s="1"/>
  <c r="E123" i="1" s="1"/>
  <c r="B124" i="1" s="1"/>
  <c r="C124" i="1" s="1"/>
  <c r="E124" i="1" s="1"/>
  <c r="B125" i="1" s="1"/>
  <c r="C125" i="1" s="1"/>
  <c r="E125" i="1" s="1"/>
  <c r="B126" i="1" l="1"/>
  <c r="C126" i="1" s="1"/>
  <c r="E126" i="1" s="1"/>
  <c r="B127" i="1" l="1"/>
  <c r="C127" i="1" s="1"/>
  <c r="E127" i="1" s="1"/>
  <c r="B128" i="1" l="1"/>
  <c r="B12" i="2" s="1"/>
  <c r="C128" i="1" l="1"/>
  <c r="E128" i="1" l="1"/>
  <c r="A131" i="1" s="1"/>
  <c r="C12" i="2"/>
  <c r="E12" i="2"/>
</calcChain>
</file>

<file path=xl/sharedStrings.xml><?xml version="1.0" encoding="utf-8"?>
<sst xmlns="http://schemas.openxmlformats.org/spreadsheetml/2006/main" count="16" uniqueCount="11">
  <si>
    <t>Lånesum</t>
  </si>
  <si>
    <t>Terminbeløp</t>
  </si>
  <si>
    <t>Avdrag</t>
  </si>
  <si>
    <t>Restlån</t>
  </si>
  <si>
    <t>Rentefot</t>
  </si>
  <si>
    <t>Annuitetslån i Sinusbanken</t>
  </si>
  <si>
    <t>År</t>
  </si>
  <si>
    <t>Termin</t>
  </si>
  <si>
    <t>Betalingsplan i inntil 10 år</t>
  </si>
  <si>
    <t>Terminer per år (1, 12)</t>
  </si>
  <si>
    <t>Renter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</si>
</sst>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(&quot;kr&quot;"/>
  </numFmts>
  <fonts count="3" x14ac:knownFonts="1">
    <font>
      <sz val="10"/>
      <name val="Arial"/>
    </font>
    <font>
      <sz val="10"/>
      <name val="Arial"/>
      <family val="2"/>
    </font>
    <font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/>
    <xf numFmtId="0" fontId="0" fillId="2" borderId="1" xfId="0" applyFill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  <xf numFmtId="0" fontId="0" fillId="4" borderId="1" xfId="0" applyFill="1" applyBorder="1" applyAlignment="1">
      <alignment horizontal="center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  <protection locked="0"/>
    </xf>
    <xf numFmtId="0" fontId="2" fillId="4" borderId="1" xfId="0" applyFont="1" applyFill="1" applyBorder="1" applyAlignment="1">
      <alignment horizontal="center"/>
    </xf>
    <xf numFmtId="3" fontId="0" fillId="3" borderId="2" xfId="0" applyNumberFormat="1" applyFill="1" applyBorder="1" applyAlignment="1" applyProtection="1">
      <alignment horizontal="center"/>
      <protection locked="0"/>
    </xf>
    <xf numFmtId="3" fontId="0" fillId="3" borderId="3" xfId="0" applyNumberFormat="1" applyFill="1" applyBorder="1" applyAlignment="1" applyProtection="1">
      <alignment horizontal="center"/>
      <protection locked="0"/>
    </xf>
    <xf numFmtId="4" fontId="0" fillId="3" borderId="2" xfId="0" applyNumberFormat="1" applyFill="1" applyBorder="1" applyAlignment="1" applyProtection="1">
      <alignment horizontal="center"/>
      <protection locked="0"/>
    </xf>
    <xf numFmtId="4" fontId="0" fillId="3" borderId="3" xfId="0" applyNumberFormat="1" applyFill="1" applyBorder="1" applyAlignment="1" applyProtection="1">
      <alignment horizontal="center"/>
      <protection locked="0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11">
    <dxf>
      <fill>
        <patternFill>
          <bgColor rgb="FF99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99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99CCFF"/>
      <color rgb="FFCCE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nb-NO"/>
              <a:t>Renter og avdrag i inntil 12 terminer</a:t>
            </a:r>
          </a:p>
        </c:rich>
      </c:tx>
      <c:layout>
        <c:manualLayout>
          <c:xMode val="edge"/>
          <c:yMode val="edge"/>
          <c:x val="0.13101604278074866"/>
          <c:y val="3.459119496855345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6996286060268956"/>
          <c:y val="0.15986675267672165"/>
          <c:w val="0.76989332755423923"/>
          <c:h val="0.61850827701655409"/>
        </c:manualLayout>
      </c:layout>
      <c:barChart>
        <c:barDir val="col"/>
        <c:grouping val="stacked"/>
        <c:varyColors val="0"/>
        <c:ser>
          <c:idx val="0"/>
          <c:order val="0"/>
          <c:tx>
            <c:v>Avdrag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Lån!$C$9:$C$20</c:f>
              <c:numCache>
                <c:formatCode>#\ ##0_("kr"</c:formatCode>
                <c:ptCount val="12"/>
                <c:pt idx="0">
                  <c:v>1550.8163490492984</c:v>
                </c:pt>
                <c:pt idx="1">
                  <c:v>1557.1345668210308</c:v>
                </c:pt>
                <c:pt idx="2">
                  <c:v>1563.4785257940573</c:v>
                </c:pt>
                <c:pt idx="3">
                  <c:v>1569.8483308412185</c:v>
                </c:pt>
                <c:pt idx="4">
                  <c:v>1576.2440872626194</c:v>
                </c:pt>
                <c:pt idx="5">
                  <c:v>1582.6659007873711</c:v>
                </c:pt>
                <c:pt idx="6">
                  <c:v>1589.1138775753382</c:v>
                </c:pt>
                <c:pt idx="7">
                  <c:v>1595.5881242188934</c:v>
                </c:pt>
                <c:pt idx="8">
                  <c:v>1602.0887477446804</c:v>
                </c:pt>
                <c:pt idx="9">
                  <c:v>1608.6158556153825</c:v>
                </c:pt>
                <c:pt idx="10">
                  <c:v>1615.169555731499</c:v>
                </c:pt>
                <c:pt idx="11">
                  <c:v>1621.7499564331295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50-4AC2-99C5-668601F4887C}"/>
            </c:ext>
          </c:extLst>
        </c:ser>
        <c:ser>
          <c:idx val="1"/>
          <c:order val="1"/>
          <c:tx>
            <c:v>Renter</c:v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Lån!$B$9:$B$20</c:f>
              <c:numCache>
                <c:formatCode>#\ ##0_("kr"</c:formatCode>
                <c:ptCount val="12"/>
                <c:pt idx="0">
                  <c:v>244.44742701890121</c:v>
                </c:pt>
                <c:pt idx="1">
                  <c:v>238.12920924716877</c:v>
                </c:pt>
                <c:pt idx="2">
                  <c:v>231.78525027414221</c:v>
                </c:pt>
                <c:pt idx="3">
                  <c:v>225.41544522698118</c:v>
                </c:pt>
                <c:pt idx="4">
                  <c:v>219.0196888055803</c:v>
                </c:pt>
                <c:pt idx="5">
                  <c:v>212.59787528082856</c:v>
                </c:pt>
                <c:pt idx="6">
                  <c:v>206.14989849286152</c:v>
                </c:pt>
                <c:pt idx="7">
                  <c:v>199.67565184930618</c:v>
                </c:pt>
                <c:pt idx="8">
                  <c:v>193.17502832351914</c:v>
                </c:pt>
                <c:pt idx="9">
                  <c:v>186.64792045281712</c:v>
                </c:pt>
                <c:pt idx="10">
                  <c:v>180.09422033670066</c:v>
                </c:pt>
                <c:pt idx="11">
                  <c:v>173.51381963507021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050-4AC2-99C5-668601F488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2526512"/>
        <c:axId val="402528864"/>
      </c:barChart>
      <c:catAx>
        <c:axId val="402526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nb-NO"/>
          </a:p>
        </c:txPr>
        <c:crossAx val="402528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5288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\ ##0_(&quot;kr&quot;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nb-NO"/>
          </a:p>
        </c:txPr>
        <c:crossAx val="40252651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0408996888633947"/>
          <c:y val="0.8828590323847314"/>
          <c:w val="0.26283374144598964"/>
          <c:h val="6.287763242193149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nb-NO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nb-NO"/>
    </a:p>
  </c:txPr>
  <c:printSettings>
    <c:headerFooter alignWithMargins="0"/>
    <c:pageMargins b="0.984251969" l="0.78740157499999996" r="0.78740157499999996" t="0.984251969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40220456744897"/>
          <c:y val="0.11792452830188679"/>
          <c:w val="0.85051653425586726"/>
          <c:h val="0.62264150943396224"/>
        </c:manualLayout>
      </c:layout>
      <c:barChart>
        <c:barDir val="col"/>
        <c:grouping val="stacked"/>
        <c:varyColors val="0"/>
        <c:ser>
          <c:idx val="0"/>
          <c:order val="0"/>
          <c:tx>
            <c:v>Renter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Årsplan!$B$3:$B$12</c:f>
              <c:numCache>
                <c:formatCode>#\ ##0_("kr"</c:formatCode>
                <c:ptCount val="10"/>
                <c:pt idx="0">
                  <c:v>2510.6514349438771</c:v>
                </c:pt>
                <c:pt idx="1">
                  <c:v>1559.0257410501388</c:v>
                </c:pt>
                <c:pt idx="2">
                  <c:v>559.81876246171294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F7-4093-B1F1-398D6F60654A}"/>
            </c:ext>
          </c:extLst>
        </c:ser>
        <c:ser>
          <c:idx val="1"/>
          <c:order val="1"/>
          <c:tx>
            <c:v>Avdrag</c:v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Årsplan!$C$3:$C$12</c:f>
              <c:numCache>
                <c:formatCode>#\ ##0_("kr"</c:formatCode>
                <c:ptCount val="10"/>
                <c:pt idx="0">
                  <c:v>19032.51387787452</c:v>
                </c:pt>
                <c:pt idx="1">
                  <c:v>19984.139571768254</c:v>
                </c:pt>
                <c:pt idx="2">
                  <c:v>20983.346550356684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5F7-4093-B1F1-398D6F6065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2532000"/>
        <c:axId val="402530040"/>
      </c:barChart>
      <c:catAx>
        <c:axId val="402532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nb-NO"/>
          </a:p>
        </c:txPr>
        <c:crossAx val="402530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5300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\ ##0_(&quot;kr&quot;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nb-NO"/>
          </a:p>
        </c:txPr>
        <c:crossAx val="402532000"/>
        <c:crosses val="autoZero"/>
        <c:crossBetween val="between"/>
      </c:valAx>
      <c:spPr>
        <a:solidFill>
          <a:srgbClr val="FFFF99"/>
        </a:solidFill>
        <a:ln w="127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0198087819706924"/>
          <c:y val="0.86496735718378071"/>
          <c:w val="0.25346577541490078"/>
          <c:h val="0.1021902362917546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nb-NO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nb-NO"/>
    </a:p>
  </c:txPr>
  <c:printSettings>
    <c:headerFooter alignWithMargins="0"/>
    <c:pageMargins b="0.984251969" l="0.78740157499999996" r="0.78740157499999996" t="0.984251969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525780</xdr:colOff>
      <xdr:row>1</xdr:row>
      <xdr:rowOff>41910</xdr:rowOff>
    </xdr:from>
    <xdr:to>
      <xdr:col>13</xdr:col>
      <xdr:colOff>320040</xdr:colOff>
      <xdr:row>16</xdr:row>
      <xdr:rowOff>118110</xdr:rowOff>
    </xdr:to>
    <xdr:graphicFrame macro="">
      <xdr:nvGraphicFramePr>
        <xdr:cNvPr id="1031" name="Chart 1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106680</xdr:colOff>
      <xdr:row>0</xdr:row>
      <xdr:rowOff>38100</xdr:rowOff>
    </xdr:from>
    <xdr:to>
      <xdr:col>11</xdr:col>
      <xdr:colOff>784860</xdr:colOff>
      <xdr:row>12</xdr:row>
      <xdr:rowOff>22860</xdr:rowOff>
    </xdr:to>
    <xdr:graphicFrame macro="">
      <xdr:nvGraphicFramePr>
        <xdr:cNvPr id="2056" name="Chart 2">
          <a:extLst>
            <a:ext uri="{FF2B5EF4-FFF2-40B4-BE49-F238E27FC236}">
              <a16:creationId xmlns:a16="http://schemas.microsoft.com/office/drawing/2014/main" id="{00000000-0008-0000-0100-000008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tabSelected="1" workbookViewId="0">
      <selection activeCell="D3" sqref="D3:E3"/>
    </sheetView>
  </sheetViews>
  <sheetFormatPr baseColWidth="10" defaultRowHeight="12.75" x14ac:dyDescent="0.35"/>
  <cols>
    <col min="1" max="1" width="7" customWidth="1"/>
    <col min="2" max="2" width="11.796875" customWidth="1"/>
    <col min="3" max="3" width="14.46484375" customWidth="1"/>
    <col min="4" max="4" width="13.53125" customWidth="1"/>
    <col min="5" max="5" width="12.53125" customWidth="1"/>
    <col min="6" max="8" width="11.53125" hidden="1" customWidth="1"/>
  </cols>
  <sheetData>
    <row r="1" spans="1:8" ht="20.25" x14ac:dyDescent="0.55000000000000004">
      <c r="A1" s="10" t="s">
        <v>5</v>
      </c>
      <c r="B1" s="10"/>
      <c r="C1" s="10"/>
      <c r="D1" s="10"/>
      <c r="E1" s="10"/>
    </row>
    <row r="2" spans="1:8" s="5" customFormat="1" x14ac:dyDescent="0.35">
      <c r="A2" s="18" t="str">
        <f>IF(D3="","Fyll ut alle de gule rutene og trykk på ENTER.","")</f>
        <v/>
      </c>
      <c r="B2" s="19"/>
      <c r="C2" s="19"/>
      <c r="D2" s="19"/>
      <c r="E2" s="20"/>
    </row>
    <row r="3" spans="1:8" x14ac:dyDescent="0.35">
      <c r="A3" s="15" t="s">
        <v>0</v>
      </c>
      <c r="B3" s="16"/>
      <c r="C3" s="17"/>
      <c r="D3" s="11">
        <v>60000</v>
      </c>
      <c r="E3" s="12"/>
    </row>
    <row r="4" spans="1:8" x14ac:dyDescent="0.35">
      <c r="A4" s="15" t="s">
        <v>4</v>
      </c>
      <c r="B4" s="16"/>
      <c r="C4" s="17"/>
      <c r="D4" s="13">
        <v>5</v>
      </c>
      <c r="E4" s="14"/>
      <c r="F4">
        <f>1+D4/100</f>
        <v>1.05</v>
      </c>
    </row>
    <row r="5" spans="1:8" x14ac:dyDescent="0.35">
      <c r="A5" s="15" t="s">
        <v>6</v>
      </c>
      <c r="B5" s="16"/>
      <c r="C5" s="17"/>
      <c r="D5" s="8">
        <v>3</v>
      </c>
      <c r="E5" s="9"/>
      <c r="F5">
        <f>D5*D6</f>
        <v>36</v>
      </c>
    </row>
    <row r="6" spans="1:8" x14ac:dyDescent="0.35">
      <c r="A6" s="7" t="s">
        <v>9</v>
      </c>
      <c r="B6" s="7"/>
      <c r="C6" s="7"/>
      <c r="D6" s="8">
        <v>12</v>
      </c>
      <c r="E6" s="9"/>
      <c r="F6">
        <f>F4^(1/D6)</f>
        <v>1.0040741237836484</v>
      </c>
    </row>
    <row r="7" spans="1:8" x14ac:dyDescent="0.35">
      <c r="F7">
        <f>F6-1</f>
        <v>4.0741237836483535E-3</v>
      </c>
    </row>
    <row r="8" spans="1:8" x14ac:dyDescent="0.35">
      <c r="A8" s="4" t="s">
        <v>7</v>
      </c>
      <c r="B8" s="4" t="s">
        <v>10</v>
      </c>
      <c r="C8" s="4" t="s">
        <v>2</v>
      </c>
      <c r="D8" s="4" t="s">
        <v>1</v>
      </c>
      <c r="E8" s="4" t="s">
        <v>3</v>
      </c>
      <c r="F8">
        <f>1/F6</f>
        <v>0.99594240735106698</v>
      </c>
      <c r="G8" t="b">
        <f>(D3*D4*D5*D5*D6&gt;0)</f>
        <v>1</v>
      </c>
    </row>
    <row r="9" spans="1:8" x14ac:dyDescent="0.35">
      <c r="A9" s="1">
        <f>IF(G9,F9,"")</f>
        <v>1</v>
      </c>
      <c r="B9" s="2">
        <f>IF(G9,D3*F7,"")</f>
        <v>244.44742701890121</v>
      </c>
      <c r="C9" s="2">
        <f>IF(G9,D$9-B9,"")</f>
        <v>1550.8163490492984</v>
      </c>
      <c r="D9" s="2">
        <f>IF(G9,D3*(F8-1)/(F8*(F8^F5-1)),"")</f>
        <v>1795.2637760681996</v>
      </c>
      <c r="E9" s="2">
        <f>IF(G9,D3-C9,"")</f>
        <v>58449.183650950705</v>
      </c>
      <c r="F9">
        <v>1</v>
      </c>
      <c r="G9" t="b">
        <f>AND(F9&lt;=F$5,G8)</f>
        <v>1</v>
      </c>
      <c r="H9" t="b">
        <f t="shared" ref="H9:H40" si="0">AND(G$8,F9=MAXA(14,D$5*D$6+2))</f>
        <v>0</v>
      </c>
    </row>
    <row r="10" spans="1:8" x14ac:dyDescent="0.35">
      <c r="A10" s="1">
        <f>IF(G10,F10,IF(H10,"Sum",""))</f>
        <v>2</v>
      </c>
      <c r="B10" s="2">
        <f>IF(G10,E9*F$7,IF(H10,SUM(B8:B$9),""))</f>
        <v>238.12920924716877</v>
      </c>
      <c r="C10" s="2">
        <f>IF(G10,D$9-B10,IF(H10,SUM(C8:C$9),""))</f>
        <v>1557.1345668210308</v>
      </c>
      <c r="D10" s="2">
        <f>IF(G10,D$9,IF(H10,SUM(D8:D$9),""))</f>
        <v>1795.2637760681996</v>
      </c>
      <c r="E10" s="2">
        <f t="shared" ref="E10:E73" si="1">IF(G10,E9-C10,"")</f>
        <v>56892.049084129671</v>
      </c>
      <c r="F10">
        <v>2</v>
      </c>
      <c r="G10" t="b">
        <f t="shared" ref="G10:G73" si="2">AND(F10&lt;=F$5,G9)</f>
        <v>1</v>
      </c>
      <c r="H10" t="b">
        <f t="shared" si="0"/>
        <v>0</v>
      </c>
    </row>
    <row r="11" spans="1:8" x14ac:dyDescent="0.35">
      <c r="A11" s="1">
        <f t="shared" ref="A11:A74" si="3">IF(G11,F11,IF(H11,"Sum",""))</f>
        <v>3</v>
      </c>
      <c r="B11" s="2">
        <f>IF(G11,E10*F$7,IF(H11,SUM(B9:B$9),""))</f>
        <v>231.78525027414221</v>
      </c>
      <c r="C11" s="2">
        <f>IF(G11,D$9-B11,IF(H11,SUM(C9:C$9),""))</f>
        <v>1563.4785257940573</v>
      </c>
      <c r="D11" s="2">
        <f>IF(G11,D$9,IF(H11,SUM(D9:D$9),""))</f>
        <v>1795.2637760681996</v>
      </c>
      <c r="E11" s="2">
        <f t="shared" si="1"/>
        <v>55328.57055833561</v>
      </c>
      <c r="F11">
        <v>3</v>
      </c>
      <c r="G11" t="b">
        <f t="shared" si="2"/>
        <v>1</v>
      </c>
      <c r="H11" t="b">
        <f t="shared" si="0"/>
        <v>0</v>
      </c>
    </row>
    <row r="12" spans="1:8" x14ac:dyDescent="0.35">
      <c r="A12" s="1">
        <f t="shared" si="3"/>
        <v>4</v>
      </c>
      <c r="B12" s="2">
        <f>IF(G12,E11*F$7,IF(H12,SUM(B$9:B10),""))</f>
        <v>225.41544522698118</v>
      </c>
      <c r="C12" s="2">
        <f>IF(G12,D$9-B12,IF(H12,SUM(C$9:C10),""))</f>
        <v>1569.8483308412185</v>
      </c>
      <c r="D12" s="2">
        <f>IF(G12,D$9,IF(H12,SUM(D$9:D10),""))</f>
        <v>1795.2637760681996</v>
      </c>
      <c r="E12" s="2">
        <f t="shared" si="1"/>
        <v>53758.722227494392</v>
      </c>
      <c r="F12">
        <v>4</v>
      </c>
      <c r="G12" t="b">
        <f t="shared" si="2"/>
        <v>1</v>
      </c>
      <c r="H12" t="b">
        <f t="shared" si="0"/>
        <v>0</v>
      </c>
    </row>
    <row r="13" spans="1:8" x14ac:dyDescent="0.35">
      <c r="A13" s="1">
        <f t="shared" si="3"/>
        <v>5</v>
      </c>
      <c r="B13" s="2">
        <f>IF(G13,E12*F$7,IF(H13,SUM(B$9:B11),""))</f>
        <v>219.0196888055803</v>
      </c>
      <c r="C13" s="2">
        <f>IF(G13,D$9-B13,IF(H13,SUM(C$9:C11),""))</f>
        <v>1576.2440872626194</v>
      </c>
      <c r="D13" s="2">
        <f>IF(G13,D$9,IF(H13,SUM(D$9:D11),""))</f>
        <v>1795.2637760681996</v>
      </c>
      <c r="E13" s="2">
        <f t="shared" si="1"/>
        <v>52182.478140231775</v>
      </c>
      <c r="F13">
        <v>5</v>
      </c>
      <c r="G13" t="b">
        <f t="shared" si="2"/>
        <v>1</v>
      </c>
      <c r="H13" t="b">
        <f t="shared" si="0"/>
        <v>0</v>
      </c>
    </row>
    <row r="14" spans="1:8" x14ac:dyDescent="0.35">
      <c r="A14" s="1">
        <f t="shared" si="3"/>
        <v>6</v>
      </c>
      <c r="B14" s="2">
        <f>IF(G14,E13*F$7,IF(H14,SUM(B$9:B12),""))</f>
        <v>212.59787528082856</v>
      </c>
      <c r="C14" s="2">
        <f>IF(G14,D$9-B14,IF(H14,SUM(C$9:C12),""))</f>
        <v>1582.6659007873711</v>
      </c>
      <c r="D14" s="2">
        <f>IF(G14,D$9,IF(H14,SUM(D$9:D12),""))</f>
        <v>1795.2637760681996</v>
      </c>
      <c r="E14" s="2">
        <f t="shared" si="1"/>
        <v>50599.812239444407</v>
      </c>
      <c r="F14">
        <v>6</v>
      </c>
      <c r="G14" t="b">
        <f t="shared" si="2"/>
        <v>1</v>
      </c>
      <c r="H14" t="b">
        <f t="shared" si="0"/>
        <v>0</v>
      </c>
    </row>
    <row r="15" spans="1:8" x14ac:dyDescent="0.35">
      <c r="A15" s="1">
        <f t="shared" si="3"/>
        <v>7</v>
      </c>
      <c r="B15" s="2">
        <f>IF(G15,E14*F$7,IF(H15,SUM(B$9:B13),""))</f>
        <v>206.14989849286152</v>
      </c>
      <c r="C15" s="2">
        <f>IF(G15,D$9-B15,IF(H15,SUM(C$9:C13),""))</f>
        <v>1589.1138775753382</v>
      </c>
      <c r="D15" s="2">
        <f>IF(G15,D$9,IF(H15,SUM(D$9:D13),""))</f>
        <v>1795.2637760681996</v>
      </c>
      <c r="E15" s="2">
        <f t="shared" si="1"/>
        <v>49010.698361869072</v>
      </c>
      <c r="F15">
        <v>7</v>
      </c>
      <c r="G15" t="b">
        <f t="shared" si="2"/>
        <v>1</v>
      </c>
      <c r="H15" t="b">
        <f t="shared" si="0"/>
        <v>0</v>
      </c>
    </row>
    <row r="16" spans="1:8" x14ac:dyDescent="0.35">
      <c r="A16" s="1">
        <f t="shared" si="3"/>
        <v>8</v>
      </c>
      <c r="B16" s="2">
        <f>IF(G16,E15*F$7,IF(H16,SUM(B$9:B14),""))</f>
        <v>199.67565184930618</v>
      </c>
      <c r="C16" s="2">
        <f>IF(G16,D$9-B16,IF(H16,SUM(C$9:C14),""))</f>
        <v>1595.5881242188934</v>
      </c>
      <c r="D16" s="2">
        <f>IF(G16,D$9,IF(H16,SUM(D$9:D14),""))</f>
        <v>1795.2637760681996</v>
      </c>
      <c r="E16" s="2">
        <f t="shared" si="1"/>
        <v>47415.11023765018</v>
      </c>
      <c r="F16">
        <v>8</v>
      </c>
      <c r="G16" t="b">
        <f t="shared" si="2"/>
        <v>1</v>
      </c>
      <c r="H16" t="b">
        <f t="shared" si="0"/>
        <v>0</v>
      </c>
    </row>
    <row r="17" spans="1:8" x14ac:dyDescent="0.35">
      <c r="A17" s="1">
        <f t="shared" si="3"/>
        <v>9</v>
      </c>
      <c r="B17" s="2">
        <f>IF(G17,E16*F$7,IF(H17,SUM(B$9:B15),""))</f>
        <v>193.17502832351914</v>
      </c>
      <c r="C17" s="2">
        <f>IF(G17,D$9-B17,IF(H17,SUM(C$9:C15),""))</f>
        <v>1602.0887477446804</v>
      </c>
      <c r="D17" s="2">
        <f>IF(G17,D$9,IF(H17,SUM(D$9:D15),""))</f>
        <v>1795.2637760681996</v>
      </c>
      <c r="E17" s="2">
        <f t="shared" si="1"/>
        <v>45813.021489905499</v>
      </c>
      <c r="F17">
        <v>9</v>
      </c>
      <c r="G17" t="b">
        <f t="shared" si="2"/>
        <v>1</v>
      </c>
      <c r="H17" t="b">
        <f t="shared" si="0"/>
        <v>0</v>
      </c>
    </row>
    <row r="18" spans="1:8" x14ac:dyDescent="0.35">
      <c r="A18" s="1">
        <f t="shared" si="3"/>
        <v>10</v>
      </c>
      <c r="B18" s="2">
        <f>IF(G18,E17*F$7,IF(H18,SUM(B$9:B16),""))</f>
        <v>186.64792045281712</v>
      </c>
      <c r="C18" s="2">
        <f>IF(G18,D$9-B18,IF(H18,SUM(C$9:C16),""))</f>
        <v>1608.6158556153825</v>
      </c>
      <c r="D18" s="2">
        <f>IF(G18,D$9,IF(H18,SUM(D$9:D16),""))</f>
        <v>1795.2637760681996</v>
      </c>
      <c r="E18" s="2">
        <f t="shared" si="1"/>
        <v>44204.405634290117</v>
      </c>
      <c r="F18">
        <v>10</v>
      </c>
      <c r="G18" t="b">
        <f t="shared" si="2"/>
        <v>1</v>
      </c>
      <c r="H18" t="b">
        <f t="shared" si="0"/>
        <v>0</v>
      </c>
    </row>
    <row r="19" spans="1:8" x14ac:dyDescent="0.35">
      <c r="A19" s="1">
        <f t="shared" si="3"/>
        <v>11</v>
      </c>
      <c r="B19" s="2">
        <f>IF(G19,E18*F$7,IF(H19,SUM(B$9:B17),""))</f>
        <v>180.09422033670066</v>
      </c>
      <c r="C19" s="2">
        <f>IF(G19,D$9-B19,IF(H19,SUM(C$9:C17),""))</f>
        <v>1615.169555731499</v>
      </c>
      <c r="D19" s="2">
        <f>IF(G19,D$9,IF(H19,SUM(D$9:D17),""))</f>
        <v>1795.2637760681996</v>
      </c>
      <c r="E19" s="2">
        <f t="shared" si="1"/>
        <v>42589.236078558621</v>
      </c>
      <c r="F19">
        <v>11</v>
      </c>
      <c r="G19" t="b">
        <f t="shared" si="2"/>
        <v>1</v>
      </c>
      <c r="H19" t="b">
        <f t="shared" si="0"/>
        <v>0</v>
      </c>
    </row>
    <row r="20" spans="1:8" x14ac:dyDescent="0.35">
      <c r="A20" s="1">
        <f t="shared" si="3"/>
        <v>12</v>
      </c>
      <c r="B20" s="2">
        <f>IF(G20,E19*F$7,IF(H20,SUM(B$9:B18),""))</f>
        <v>173.51381963507021</v>
      </c>
      <c r="C20" s="2">
        <f>IF(G20,D$9-B20,IF(H20,SUM(C$9:C18),""))</f>
        <v>1621.7499564331295</v>
      </c>
      <c r="D20" s="2">
        <f>IF(G20,D$9,IF(H20,SUM(D$9:D18),""))</f>
        <v>1795.2637760681996</v>
      </c>
      <c r="E20" s="2">
        <f t="shared" si="1"/>
        <v>40967.486122125491</v>
      </c>
      <c r="F20">
        <v>12</v>
      </c>
      <c r="G20" t="b">
        <f t="shared" si="2"/>
        <v>1</v>
      </c>
      <c r="H20" t="b">
        <f t="shared" si="0"/>
        <v>0</v>
      </c>
    </row>
    <row r="21" spans="1:8" x14ac:dyDescent="0.35">
      <c r="A21" s="1">
        <f t="shared" si="3"/>
        <v>13</v>
      </c>
      <c r="B21" s="2">
        <f>IF(G21,E20*F$7,IF(H21,SUM(B$9:B19),""))</f>
        <v>166.90660956643532</v>
      </c>
      <c r="C21" s="2">
        <f>IF(G21,D$9-B21,IF(H21,SUM(C$9:C19),""))</f>
        <v>1628.3571665017644</v>
      </c>
      <c r="D21" s="2">
        <f>IF(G21,D$9,IF(H21,SUM(D$9:D19),""))</f>
        <v>1795.2637760681996</v>
      </c>
      <c r="E21" s="2">
        <f t="shared" si="1"/>
        <v>39339.128955623724</v>
      </c>
      <c r="F21">
        <v>13</v>
      </c>
      <c r="G21" t="b">
        <f t="shared" si="2"/>
        <v>1</v>
      </c>
      <c r="H21" t="b">
        <f t="shared" si="0"/>
        <v>0</v>
      </c>
    </row>
    <row r="22" spans="1:8" x14ac:dyDescent="0.35">
      <c r="A22" s="1">
        <f t="shared" si="3"/>
        <v>14</v>
      </c>
      <c r="B22" s="2">
        <f>IF(G22,E21*F$7,IF(H22,SUM(B$9:B20),""))</f>
        <v>160.27248090611621</v>
      </c>
      <c r="C22" s="2">
        <f>IF(G22,D$9-B22,IF(H22,SUM(C$9:C20),""))</f>
        <v>1634.9912951620834</v>
      </c>
      <c r="D22" s="2">
        <f>IF(G22,D$9,IF(H22,SUM(D$9:D20),""))</f>
        <v>1795.2637760681996</v>
      </c>
      <c r="E22" s="2">
        <f t="shared" si="1"/>
        <v>37704.137660461638</v>
      </c>
      <c r="F22">
        <v>14</v>
      </c>
      <c r="G22" t="b">
        <f t="shared" si="2"/>
        <v>1</v>
      </c>
      <c r="H22" t="b">
        <f t="shared" si="0"/>
        <v>0</v>
      </c>
    </row>
    <row r="23" spans="1:8" x14ac:dyDescent="0.35">
      <c r="A23" s="1">
        <f t="shared" si="3"/>
        <v>15</v>
      </c>
      <c r="B23" s="2">
        <f>IF(G23,E22*F$7,IF(H23,SUM(B$9:B21),""))</f>
        <v>153.61132398443834</v>
      </c>
      <c r="C23" s="2">
        <f>IF(G23,D$9-B23,IF(H23,SUM(C$9:C21),""))</f>
        <v>1641.6524520837613</v>
      </c>
      <c r="D23" s="2">
        <f>IF(G23,D$9,IF(H23,SUM(D$9:D21),""))</f>
        <v>1795.2637760681996</v>
      </c>
      <c r="E23" s="2">
        <f t="shared" si="1"/>
        <v>36062.485208377875</v>
      </c>
      <c r="F23">
        <v>15</v>
      </c>
      <c r="G23" t="b">
        <f t="shared" si="2"/>
        <v>1</v>
      </c>
      <c r="H23" t="b">
        <f t="shared" si="0"/>
        <v>0</v>
      </c>
    </row>
    <row r="24" spans="1:8" x14ac:dyDescent="0.35">
      <c r="A24" s="1">
        <f t="shared" si="3"/>
        <v>16</v>
      </c>
      <c r="B24" s="2">
        <f>IF(G24,E23*F$7,IF(H24,SUM(B$9:B22),""))</f>
        <v>146.92302868491925</v>
      </c>
      <c r="C24" s="2">
        <f>IF(G24,D$9-B24,IF(H24,SUM(C$9:C22),""))</f>
        <v>1648.3407473832804</v>
      </c>
      <c r="D24" s="2">
        <f>IF(G24,D$9,IF(H24,SUM(D$9:D22),""))</f>
        <v>1795.2637760681996</v>
      </c>
      <c r="E24" s="2">
        <f t="shared" si="1"/>
        <v>34414.144460994597</v>
      </c>
      <c r="F24">
        <v>16</v>
      </c>
      <c r="G24" t="b">
        <f t="shared" si="2"/>
        <v>1</v>
      </c>
      <c r="H24" t="b">
        <f t="shared" si="0"/>
        <v>0</v>
      </c>
    </row>
    <row r="25" spans="1:8" x14ac:dyDescent="0.35">
      <c r="A25" s="1">
        <f t="shared" si="3"/>
        <v>17</v>
      </c>
      <c r="B25" s="2">
        <f>IF(G25,E24*F$7,IF(H25,SUM(B$9:B23),""))</f>
        <v>140.20748444244833</v>
      </c>
      <c r="C25" s="2">
        <f>IF(G25,D$9-B25,IF(H25,SUM(C$9:C23),""))</f>
        <v>1655.0562916257513</v>
      </c>
      <c r="D25" s="2">
        <f>IF(G25,D$9,IF(H25,SUM(D$9:D23),""))</f>
        <v>1795.2637760681996</v>
      </c>
      <c r="E25" s="2">
        <f t="shared" si="1"/>
        <v>32759.088169368846</v>
      </c>
      <c r="F25">
        <v>17</v>
      </c>
      <c r="G25" t="b">
        <f t="shared" si="2"/>
        <v>1</v>
      </c>
      <c r="H25" t="b">
        <f t="shared" si="0"/>
        <v>0</v>
      </c>
    </row>
    <row r="26" spans="1:8" x14ac:dyDescent="0.35">
      <c r="A26" s="1">
        <f t="shared" si="3"/>
        <v>18</v>
      </c>
      <c r="B26" s="2">
        <f>IF(G26,E25*F$7,IF(H26,SUM(B$9:B24),""))</f>
        <v>133.464580241459</v>
      </c>
      <c r="C26" s="2">
        <f>IF(G26,D$9-B26,IF(H26,SUM(C$9:C24),""))</f>
        <v>1661.7991958267405</v>
      </c>
      <c r="D26" s="2">
        <f>IF(G26,D$9,IF(H26,SUM(D$9:D24),""))</f>
        <v>1795.2637760681996</v>
      </c>
      <c r="E26" s="2">
        <f t="shared" si="1"/>
        <v>31097.288973542105</v>
      </c>
      <c r="F26">
        <v>18</v>
      </c>
      <c r="G26" t="b">
        <f t="shared" si="2"/>
        <v>1</v>
      </c>
      <c r="H26" t="b">
        <f t="shared" si="0"/>
        <v>0</v>
      </c>
    </row>
    <row r="27" spans="1:8" x14ac:dyDescent="0.35">
      <c r="A27" s="1">
        <f t="shared" si="3"/>
        <v>19</v>
      </c>
      <c r="B27" s="2">
        <f>IF(G27,E26*F$7,IF(H27,SUM(B$9:B25),""))</f>
        <v>126.69420461409358</v>
      </c>
      <c r="C27" s="2">
        <f>IF(G27,D$9-B27,IF(H27,SUM(C$9:C25),""))</f>
        <v>1668.5695714541059</v>
      </c>
      <c r="D27" s="2">
        <f>IF(G27,D$9,IF(H27,SUM(D$9:D25),""))</f>
        <v>1795.2637760681996</v>
      </c>
      <c r="E27" s="2">
        <f t="shared" si="1"/>
        <v>29428.719402087998</v>
      </c>
      <c r="F27">
        <v>19</v>
      </c>
      <c r="G27" t="b">
        <f t="shared" si="2"/>
        <v>1</v>
      </c>
      <c r="H27" t="b">
        <f t="shared" si="0"/>
        <v>0</v>
      </c>
    </row>
    <row r="28" spans="1:8" x14ac:dyDescent="0.35">
      <c r="A28" s="1">
        <f t="shared" si="3"/>
        <v>20</v>
      </c>
      <c r="B28" s="2">
        <f>IF(G28,E27*F$7,IF(H28,SUM(B$9:B26),""))</f>
        <v>119.89624563836047</v>
      </c>
      <c r="C28" s="2">
        <f>IF(G28,D$9-B28,IF(H28,SUM(C$9:C26),""))</f>
        <v>1675.3675304298392</v>
      </c>
      <c r="D28" s="2">
        <f>IF(G28,D$9,IF(H28,SUM(D$9:D26),""))</f>
        <v>1795.2637760681996</v>
      </c>
      <c r="E28" s="2">
        <f t="shared" si="1"/>
        <v>27753.35187165816</v>
      </c>
      <c r="F28">
        <v>20</v>
      </c>
      <c r="G28" t="b">
        <f t="shared" si="2"/>
        <v>1</v>
      </c>
      <c r="H28" t="b">
        <f t="shared" si="0"/>
        <v>0</v>
      </c>
    </row>
    <row r="29" spans="1:8" x14ac:dyDescent="0.35">
      <c r="A29" s="1">
        <f t="shared" si="3"/>
        <v>21</v>
      </c>
      <c r="B29" s="2">
        <f>IF(G29,E28*F$7,IF(H29,SUM(B$9:B27),""))</f>
        <v>113.07059093628406</v>
      </c>
      <c r="C29" s="2">
        <f>IF(G29,D$9-B29,IF(H29,SUM(C$9:C27),""))</f>
        <v>1682.1931851319155</v>
      </c>
      <c r="D29" s="2">
        <f>IF(G29,D$9,IF(H29,SUM(D$9:D27),""))</f>
        <v>1795.2637760681996</v>
      </c>
      <c r="E29" s="2">
        <f t="shared" si="1"/>
        <v>26071.158686526243</v>
      </c>
      <c r="F29">
        <v>21</v>
      </c>
      <c r="G29" t="b">
        <f t="shared" si="2"/>
        <v>1</v>
      </c>
      <c r="H29" t="b">
        <f t="shared" si="0"/>
        <v>0</v>
      </c>
    </row>
    <row r="30" spans="1:8" x14ac:dyDescent="0.35">
      <c r="A30" s="1">
        <f t="shared" si="3"/>
        <v>22</v>
      </c>
      <c r="B30" s="2">
        <f>IF(G30,E29*F$7,IF(H30,SUM(B$9:B28),""))</f>
        <v>106.21712767204694</v>
      </c>
      <c r="C30" s="2">
        <f>IF(G30,D$9-B30,IF(H30,SUM(C$9:C28),""))</f>
        <v>1689.0466483961527</v>
      </c>
      <c r="D30" s="2">
        <f>IF(G30,D$9,IF(H30,SUM(D$9:D28),""))</f>
        <v>1795.2637760681996</v>
      </c>
      <c r="E30" s="2">
        <f t="shared" si="1"/>
        <v>24382.11203813009</v>
      </c>
      <c r="F30">
        <v>22</v>
      </c>
      <c r="G30" t="b">
        <f t="shared" si="2"/>
        <v>1</v>
      </c>
      <c r="H30" t="b">
        <f t="shared" si="0"/>
        <v>0</v>
      </c>
    </row>
    <row r="31" spans="1:8" x14ac:dyDescent="0.35">
      <c r="A31" s="1">
        <f t="shared" si="3"/>
        <v>23</v>
      </c>
      <c r="B31" s="2">
        <f>IF(G31,E30*F$7,IF(H31,SUM(B$9:B29),""))</f>
        <v>99.335742550124635</v>
      </c>
      <c r="C31" s="2">
        <f>IF(G31,D$9-B31,IF(H31,SUM(C$9:C29),""))</f>
        <v>1695.9280335180749</v>
      </c>
      <c r="D31" s="2">
        <f>IF(G31,D$9,IF(H31,SUM(D$9:D29),""))</f>
        <v>1795.2637760681996</v>
      </c>
      <c r="E31" s="2">
        <f t="shared" si="1"/>
        <v>22686.184004612016</v>
      </c>
      <c r="F31">
        <v>23</v>
      </c>
      <c r="G31" t="b">
        <f t="shared" si="2"/>
        <v>1</v>
      </c>
      <c r="H31" t="b">
        <f t="shared" si="0"/>
        <v>0</v>
      </c>
    </row>
    <row r="32" spans="1:8" x14ac:dyDescent="0.35">
      <c r="A32" s="1">
        <f t="shared" si="3"/>
        <v>24</v>
      </c>
      <c r="B32" s="2">
        <f>IF(G32,E31*F$7,IF(H32,SUM(B$9:B30),""))</f>
        <v>92.426321813412656</v>
      </c>
      <c r="C32" s="2">
        <f>IF(G32,D$9-B32,IF(H32,SUM(C$9:C30),""))</f>
        <v>1702.837454254787</v>
      </c>
      <c r="D32" s="2">
        <f>IF(G32,D$9,IF(H32,SUM(D$9:D30),""))</f>
        <v>1795.2637760681996</v>
      </c>
      <c r="E32" s="2">
        <f t="shared" si="1"/>
        <v>20983.34655035723</v>
      </c>
      <c r="F32">
        <v>24</v>
      </c>
      <c r="G32" t="b">
        <f t="shared" si="2"/>
        <v>1</v>
      </c>
      <c r="H32" t="b">
        <f t="shared" si="0"/>
        <v>0</v>
      </c>
    </row>
    <row r="33" spans="1:8" x14ac:dyDescent="0.35">
      <c r="A33" s="1">
        <f t="shared" si="3"/>
        <v>25</v>
      </c>
      <c r="B33" s="2">
        <f>IF(G33,E32*F$7,IF(H33,SUM(B$9:B31),""))</f>
        <v>85.488751241346023</v>
      </c>
      <c r="C33" s="2">
        <f>IF(G33,D$9-B33,IF(H33,SUM(C$9:C31),""))</f>
        <v>1709.7750248268535</v>
      </c>
      <c r="D33" s="2">
        <f>IF(G33,D$9,IF(H33,SUM(D$9:D31),""))</f>
        <v>1795.2637760681996</v>
      </c>
      <c r="E33" s="2">
        <f t="shared" si="1"/>
        <v>19273.571525530377</v>
      </c>
      <c r="F33">
        <v>25</v>
      </c>
      <c r="G33" t="b">
        <f t="shared" si="2"/>
        <v>1</v>
      </c>
      <c r="H33" t="b">
        <f t="shared" si="0"/>
        <v>0</v>
      </c>
    </row>
    <row r="34" spans="1:8" x14ac:dyDescent="0.35">
      <c r="A34" s="1">
        <f t="shared" si="3"/>
        <v>26</v>
      </c>
      <c r="B34" s="2">
        <f>IF(G34,E33*F$7,IF(H34,SUM(B$9:B32),""))</f>
        <v>78.522916148010992</v>
      </c>
      <c r="C34" s="2">
        <f>IF(G34,D$9-B34,IF(H34,SUM(C$9:C32),""))</f>
        <v>1716.7408599201885</v>
      </c>
      <c r="D34" s="2">
        <f>IF(G34,D$9,IF(H34,SUM(D$9:D32),""))</f>
        <v>1795.2637760681996</v>
      </c>
      <c r="E34" s="2">
        <f t="shared" si="1"/>
        <v>17556.830665610189</v>
      </c>
      <c r="F34">
        <v>26</v>
      </c>
      <c r="G34" t="b">
        <f t="shared" si="2"/>
        <v>1</v>
      </c>
      <c r="H34" t="b">
        <f t="shared" si="0"/>
        <v>0</v>
      </c>
    </row>
    <row r="35" spans="1:8" x14ac:dyDescent="0.35">
      <c r="A35" s="1">
        <f t="shared" si="3"/>
        <v>27</v>
      </c>
      <c r="B35" s="2">
        <f>IF(G35,E34*F$7,IF(H35,SUM(B$9:B33),""))</f>
        <v>71.528701380249217</v>
      </c>
      <c r="C35" s="2">
        <f>IF(G35,D$9-B35,IF(H35,SUM(C$9:C33),""))</f>
        <v>1723.7350746879504</v>
      </c>
      <c r="D35" s="2">
        <f>IF(G35,D$9,IF(H35,SUM(D$9:D33),""))</f>
        <v>1795.2637760681996</v>
      </c>
      <c r="E35" s="2">
        <f t="shared" si="1"/>
        <v>15833.095590922238</v>
      </c>
      <c r="F35">
        <v>27</v>
      </c>
      <c r="G35" t="b">
        <f t="shared" si="2"/>
        <v>1</v>
      </c>
      <c r="H35" t="b">
        <f t="shared" si="0"/>
        <v>0</v>
      </c>
    </row>
    <row r="36" spans="1:8" x14ac:dyDescent="0.35">
      <c r="A36" s="1">
        <f t="shared" si="3"/>
        <v>28</v>
      </c>
      <c r="B36" s="2">
        <f>IF(G36,E35*F$7,IF(H36,SUM(B$9:B34),""))</f>
        <v>64.505991315754173</v>
      </c>
      <c r="C36" s="2">
        <f>IF(G36,D$9-B36,IF(H36,SUM(C$9:C34),""))</f>
        <v>1730.7577847524453</v>
      </c>
      <c r="D36" s="2">
        <f>IF(G36,D$9,IF(H36,SUM(D$9:D34),""))</f>
        <v>1795.2637760681996</v>
      </c>
      <c r="E36" s="2">
        <f t="shared" si="1"/>
        <v>14102.337806169791</v>
      </c>
      <c r="F36">
        <v>28</v>
      </c>
      <c r="G36" t="b">
        <f t="shared" si="2"/>
        <v>1</v>
      </c>
      <c r="H36" t="b">
        <f t="shared" si="0"/>
        <v>0</v>
      </c>
    </row>
    <row r="37" spans="1:8" x14ac:dyDescent="0.35">
      <c r="A37" s="1">
        <f t="shared" si="3"/>
        <v>29</v>
      </c>
      <c r="B37" s="2">
        <f>IF(G37,E36*F$7,IF(H37,SUM(B$9:B35),""))</f>
        <v>57.454669861159694</v>
      </c>
      <c r="C37" s="2">
        <f>IF(G37,D$9-B37,IF(H37,SUM(C$9:C35),""))</f>
        <v>1737.8091062070398</v>
      </c>
      <c r="D37" s="2">
        <f>IF(G37,D$9,IF(H37,SUM(D$9:D35),""))</f>
        <v>1795.2637760681996</v>
      </c>
      <c r="E37" s="2">
        <f t="shared" si="1"/>
        <v>12364.528699962751</v>
      </c>
      <c r="F37">
        <v>29</v>
      </c>
      <c r="G37" t="b">
        <f t="shared" si="2"/>
        <v>1</v>
      </c>
      <c r="H37" t="b">
        <f t="shared" si="0"/>
        <v>0</v>
      </c>
    </row>
    <row r="38" spans="1:8" x14ac:dyDescent="0.35">
      <c r="A38" s="1">
        <f t="shared" si="3"/>
        <v>30</v>
      </c>
      <c r="B38" s="2">
        <f>IF(G38,E37*F$7,IF(H38,SUM(B$9:B36),""))</f>
        <v>50.374620450120901</v>
      </c>
      <c r="C38" s="2">
        <f>IF(G38,D$9-B38,IF(H38,SUM(C$9:C36),""))</f>
        <v>1744.8891556180788</v>
      </c>
      <c r="D38" s="2">
        <f>IF(G38,D$9,IF(H38,SUM(D$9:D36),""))</f>
        <v>1795.2637760681996</v>
      </c>
      <c r="E38" s="2">
        <f t="shared" si="1"/>
        <v>10619.639544344673</v>
      </c>
      <c r="F38">
        <v>30</v>
      </c>
      <c r="G38" t="b">
        <f t="shared" si="2"/>
        <v>1</v>
      </c>
      <c r="H38" t="b">
        <f t="shared" si="0"/>
        <v>0</v>
      </c>
    </row>
    <row r="39" spans="1:8" x14ac:dyDescent="0.35">
      <c r="A39" s="1">
        <f t="shared" si="3"/>
        <v>31</v>
      </c>
      <c r="B39" s="2">
        <f>IF(G39,E38*F$7,IF(H39,SUM(B$9:B37),""))</f>
        <v>43.265726041387197</v>
      </c>
      <c r="C39" s="2">
        <f>IF(G39,D$9-B39,IF(H39,SUM(C$9:C37),""))</f>
        <v>1751.9980500268125</v>
      </c>
      <c r="D39" s="2">
        <f>IF(G39,D$9,IF(H39,SUM(D$9:D37),""))</f>
        <v>1795.2637760681996</v>
      </c>
      <c r="E39" s="2">
        <f t="shared" si="1"/>
        <v>8867.6414943178606</v>
      </c>
      <c r="F39">
        <v>31</v>
      </c>
      <c r="G39" t="b">
        <f t="shared" si="2"/>
        <v>1</v>
      </c>
      <c r="H39" t="b">
        <f t="shared" si="0"/>
        <v>0</v>
      </c>
    </row>
    <row r="40" spans="1:8" x14ac:dyDescent="0.35">
      <c r="A40" s="1">
        <f t="shared" si="3"/>
        <v>32</v>
      </c>
      <c r="B40" s="2">
        <f>IF(G40,E39*F$7,IF(H40,SUM(B$9:B38),""))</f>
        <v>36.127869116867423</v>
      </c>
      <c r="C40" s="2">
        <f>IF(G40,D$9-B40,IF(H40,SUM(C$9:C38),""))</f>
        <v>1759.1359069513321</v>
      </c>
      <c r="D40" s="2">
        <f>IF(G40,D$9,IF(H40,SUM(D$9:D38),""))</f>
        <v>1795.2637760681996</v>
      </c>
      <c r="E40" s="2">
        <f t="shared" si="1"/>
        <v>7108.5055873665287</v>
      </c>
      <c r="F40">
        <v>32</v>
      </c>
      <c r="G40" t="b">
        <f t="shared" si="2"/>
        <v>1</v>
      </c>
      <c r="H40" t="b">
        <f t="shared" si="0"/>
        <v>0</v>
      </c>
    </row>
    <row r="41" spans="1:8" x14ac:dyDescent="0.35">
      <c r="A41" s="1">
        <f t="shared" si="3"/>
        <v>33</v>
      </c>
      <c r="B41" s="2">
        <f>IF(G41,E40*F$7,IF(H41,SUM(B$9:B39),""))</f>
        <v>28.960931679687185</v>
      </c>
      <c r="C41" s="2">
        <f>IF(G41,D$9-B41,IF(H41,SUM(C$9:C39),""))</f>
        <v>1766.3028443885123</v>
      </c>
      <c r="D41" s="2">
        <f>IF(G41,D$9,IF(H41,SUM(D$9:D39),""))</f>
        <v>1795.2637760681996</v>
      </c>
      <c r="E41" s="2">
        <f t="shared" si="1"/>
        <v>5342.2027429780164</v>
      </c>
      <c r="F41">
        <v>33</v>
      </c>
      <c r="G41" t="b">
        <f t="shared" si="2"/>
        <v>1</v>
      </c>
      <c r="H41" t="b">
        <f t="shared" ref="H41:H72" si="4">AND(G$8,F41=MAXA(14,D$5*D$6+2))</f>
        <v>0</v>
      </c>
    </row>
    <row r="42" spans="1:8" x14ac:dyDescent="0.35">
      <c r="A42" s="1">
        <f t="shared" si="3"/>
        <v>34</v>
      </c>
      <c r="B42" s="2">
        <f>IF(G42,E41*F$7,IF(H42,SUM(B$9:B40),""))</f>
        <v>21.764795252238208</v>
      </c>
      <c r="C42" s="2">
        <f>IF(G42,D$9-B42,IF(H42,SUM(C$9:C40),""))</f>
        <v>1773.4989808159614</v>
      </c>
      <c r="D42" s="2">
        <f>IF(G42,D$9,IF(H42,SUM(D$9:D40),""))</f>
        <v>1795.2637760681996</v>
      </c>
      <c r="E42" s="2">
        <f t="shared" si="1"/>
        <v>3568.7037621620548</v>
      </c>
      <c r="F42">
        <v>34</v>
      </c>
      <c r="G42" t="b">
        <f t="shared" si="2"/>
        <v>1</v>
      </c>
      <c r="H42" t="b">
        <f t="shared" si="4"/>
        <v>0</v>
      </c>
    </row>
    <row r="43" spans="1:8" x14ac:dyDescent="0.35">
      <c r="A43" s="1">
        <f t="shared" si="3"/>
        <v>35</v>
      </c>
      <c r="B43" s="2">
        <f>IF(G43,E42*F$7,IF(H43,SUM(B$9:B41),""))</f>
        <v>14.539340874219784</v>
      </c>
      <c r="C43" s="2">
        <f>IF(G43,D$9-B43,IF(H43,SUM(C$9:C41),""))</f>
        <v>1780.7244351939798</v>
      </c>
      <c r="D43" s="2">
        <f>IF(G43,D$9,IF(H43,SUM(D$9:D41),""))</f>
        <v>1795.2637760681996</v>
      </c>
      <c r="E43" s="2">
        <f t="shared" si="1"/>
        <v>1787.9793269680749</v>
      </c>
      <c r="F43">
        <v>35</v>
      </c>
      <c r="G43" t="b">
        <f t="shared" si="2"/>
        <v>1</v>
      </c>
      <c r="H43" t="b">
        <f t="shared" si="4"/>
        <v>0</v>
      </c>
    </row>
    <row r="44" spans="1:8" x14ac:dyDescent="0.35">
      <c r="A44" s="1">
        <f t="shared" si="3"/>
        <v>36</v>
      </c>
      <c r="B44" s="2">
        <f>IF(G44,E43*F$7,IF(H44,SUM(B$9:B42),""))</f>
        <v>7.2844491006722096</v>
      </c>
      <c r="C44" s="2">
        <f>IF(G44,D$9-B44,IF(H44,SUM(C$9:C42),""))</f>
        <v>1787.9793269675274</v>
      </c>
      <c r="D44" s="2">
        <f>IF(G44,D$9,IF(H44,SUM(D$9:D42),""))</f>
        <v>1795.2637760681996</v>
      </c>
      <c r="E44" s="2">
        <f t="shared" si="1"/>
        <v>5.475158104673028E-10</v>
      </c>
      <c r="F44">
        <v>36</v>
      </c>
      <c r="G44" t="b">
        <f t="shared" si="2"/>
        <v>1</v>
      </c>
      <c r="H44" t="b">
        <f t="shared" si="4"/>
        <v>0</v>
      </c>
    </row>
    <row r="45" spans="1:8" x14ac:dyDescent="0.35">
      <c r="A45" s="1" t="str">
        <f t="shared" si="3"/>
        <v/>
      </c>
      <c r="B45" s="2" t="str">
        <f>IF(G45,E44*F$7,IF(H45,SUM(B$9:B43),""))</f>
        <v/>
      </c>
      <c r="C45" s="2" t="str">
        <f>IF(G45,D$9-B45,IF(H45,SUM(C$9:C43),""))</f>
        <v/>
      </c>
      <c r="D45" s="2" t="str">
        <f>IF(G45,D$9,IF(H45,SUM(D$9:D43),""))</f>
        <v/>
      </c>
      <c r="E45" s="2" t="str">
        <f t="shared" si="1"/>
        <v/>
      </c>
      <c r="F45">
        <v>37</v>
      </c>
      <c r="G45" t="b">
        <f t="shared" si="2"/>
        <v>0</v>
      </c>
      <c r="H45" t="b">
        <f t="shared" si="4"/>
        <v>0</v>
      </c>
    </row>
    <row r="46" spans="1:8" x14ac:dyDescent="0.35">
      <c r="A46" s="1" t="str">
        <f t="shared" si="3"/>
        <v>Sum</v>
      </c>
      <c r="B46" s="2">
        <f>IF(G46,E45*F$7,IF(H46,SUM(B$9:B44),""))</f>
        <v>4629.4959384557287</v>
      </c>
      <c r="C46" s="2">
        <f>IF(G46,D$9-B46,IF(H46,SUM(C$9:C44),""))</f>
        <v>59999.999999999462</v>
      </c>
      <c r="D46" s="2">
        <f>IF(G46,D$9,IF(H46,SUM(D$9:D44),""))</f>
        <v>64629.495938455155</v>
      </c>
      <c r="E46" s="2" t="str">
        <f t="shared" si="1"/>
        <v/>
      </c>
      <c r="F46">
        <v>38</v>
      </c>
      <c r="G46" t="b">
        <f t="shared" si="2"/>
        <v>0</v>
      </c>
      <c r="H46" t="b">
        <f t="shared" si="4"/>
        <v>1</v>
      </c>
    </row>
    <row r="47" spans="1:8" x14ac:dyDescent="0.35">
      <c r="A47" s="1" t="str">
        <f t="shared" si="3"/>
        <v/>
      </c>
      <c r="B47" s="2" t="str">
        <f>IF(G47,E46*F$7,IF(H47,SUM(B$9:B45),""))</f>
        <v/>
      </c>
      <c r="C47" s="2" t="str">
        <f>IF(G47,D$9-B47,IF(H47,SUM(C$9:C45),""))</f>
        <v/>
      </c>
      <c r="D47" s="2" t="str">
        <f>IF(G47,D$9,IF(H47,SUM(D$9:D45),""))</f>
        <v/>
      </c>
      <c r="E47" s="2" t="str">
        <f t="shared" si="1"/>
        <v/>
      </c>
      <c r="F47">
        <v>39</v>
      </c>
      <c r="G47" t="b">
        <f t="shared" si="2"/>
        <v>0</v>
      </c>
      <c r="H47" t="b">
        <f t="shared" si="4"/>
        <v>0</v>
      </c>
    </row>
    <row r="48" spans="1:8" x14ac:dyDescent="0.35">
      <c r="A48" s="1" t="str">
        <f t="shared" si="3"/>
        <v/>
      </c>
      <c r="B48" s="2" t="str">
        <f>IF(G48,E47*F$7,IF(H48,SUM(B$9:B46),""))</f>
        <v/>
      </c>
      <c r="C48" s="2" t="str">
        <f>IF(G48,D$9-B48,IF(H48,SUM(C$9:C46),""))</f>
        <v/>
      </c>
      <c r="D48" s="2" t="str">
        <f>IF(G48,D$9,IF(H48,SUM(D$9:D46),""))</f>
        <v/>
      </c>
      <c r="E48" s="2" t="str">
        <f t="shared" si="1"/>
        <v/>
      </c>
      <c r="F48">
        <v>40</v>
      </c>
      <c r="G48" t="b">
        <f t="shared" si="2"/>
        <v>0</v>
      </c>
      <c r="H48" t="b">
        <f t="shared" si="4"/>
        <v>0</v>
      </c>
    </row>
    <row r="49" spans="1:8" x14ac:dyDescent="0.35">
      <c r="A49" s="1" t="str">
        <f t="shared" si="3"/>
        <v/>
      </c>
      <c r="B49" s="2" t="str">
        <f>IF(G49,E48*F$7,IF(H49,SUM(B$9:B47),""))</f>
        <v/>
      </c>
      <c r="C49" s="2" t="str">
        <f>IF(G49,D$9-B49,IF(H49,SUM(C$9:C47),""))</f>
        <v/>
      </c>
      <c r="D49" s="2" t="str">
        <f>IF(G49,D$9,IF(H49,SUM(D$9:D47),""))</f>
        <v/>
      </c>
      <c r="E49" s="2" t="str">
        <f t="shared" si="1"/>
        <v/>
      </c>
      <c r="F49">
        <v>41</v>
      </c>
      <c r="G49" t="b">
        <f t="shared" si="2"/>
        <v>0</v>
      </c>
      <c r="H49" t="b">
        <f t="shared" si="4"/>
        <v>0</v>
      </c>
    </row>
    <row r="50" spans="1:8" x14ac:dyDescent="0.35">
      <c r="A50" s="1" t="str">
        <f t="shared" si="3"/>
        <v/>
      </c>
      <c r="B50" s="2" t="str">
        <f>IF(G50,E49*F$7,IF(H50,SUM(B$9:B48),""))</f>
        <v/>
      </c>
      <c r="C50" s="2" t="str">
        <f>IF(G50,D$9-B50,IF(H50,SUM(C$9:C48),""))</f>
        <v/>
      </c>
      <c r="D50" s="2" t="str">
        <f>IF(G50,D$9,IF(H50,SUM(D$9:D48),""))</f>
        <v/>
      </c>
      <c r="E50" s="2" t="str">
        <f t="shared" si="1"/>
        <v/>
      </c>
      <c r="F50">
        <v>42</v>
      </c>
      <c r="G50" t="b">
        <f t="shared" si="2"/>
        <v>0</v>
      </c>
      <c r="H50" t="b">
        <f t="shared" si="4"/>
        <v>0</v>
      </c>
    </row>
    <row r="51" spans="1:8" x14ac:dyDescent="0.35">
      <c r="A51" s="1" t="str">
        <f t="shared" si="3"/>
        <v/>
      </c>
      <c r="B51" s="2" t="str">
        <f>IF(G51,E50*F$7,IF(H51,SUM(B$9:B49),""))</f>
        <v/>
      </c>
      <c r="C51" s="2" t="str">
        <f>IF(G51,D$9-B51,IF(H51,SUM(C$9:C49),""))</f>
        <v/>
      </c>
      <c r="D51" s="2" t="str">
        <f>IF(G51,D$9,IF(H51,SUM(D$9:D49),""))</f>
        <v/>
      </c>
      <c r="E51" s="2" t="str">
        <f t="shared" si="1"/>
        <v/>
      </c>
      <c r="F51">
        <v>43</v>
      </c>
      <c r="G51" t="b">
        <f t="shared" si="2"/>
        <v>0</v>
      </c>
      <c r="H51" t="b">
        <f t="shared" si="4"/>
        <v>0</v>
      </c>
    </row>
    <row r="52" spans="1:8" x14ac:dyDescent="0.35">
      <c r="A52" s="1" t="str">
        <f t="shared" si="3"/>
        <v/>
      </c>
      <c r="B52" s="2" t="str">
        <f>IF(G52,E51*F$7,IF(H52,SUM(B$9:B50),""))</f>
        <v/>
      </c>
      <c r="C52" s="2" t="str">
        <f>IF(G52,D$9-B52,IF(H52,SUM(C$9:C50),""))</f>
        <v/>
      </c>
      <c r="D52" s="2" t="str">
        <f>IF(G52,D$9,IF(H52,SUM(D$9:D50),""))</f>
        <v/>
      </c>
      <c r="E52" s="2" t="str">
        <f t="shared" si="1"/>
        <v/>
      </c>
      <c r="F52">
        <v>44</v>
      </c>
      <c r="G52" t="b">
        <f t="shared" si="2"/>
        <v>0</v>
      </c>
      <c r="H52" t="b">
        <f t="shared" si="4"/>
        <v>0</v>
      </c>
    </row>
    <row r="53" spans="1:8" x14ac:dyDescent="0.35">
      <c r="A53" s="1" t="str">
        <f t="shared" si="3"/>
        <v/>
      </c>
      <c r="B53" s="2" t="str">
        <f>IF(G53,E52*F$7,IF(H53,SUM(B$9:B51),""))</f>
        <v/>
      </c>
      <c r="C53" s="2" t="str">
        <f>IF(G53,D$9-B53,IF(H53,SUM(C$9:C51),""))</f>
        <v/>
      </c>
      <c r="D53" s="2" t="str">
        <f>IF(G53,D$9,IF(H53,SUM(D$9:D51),""))</f>
        <v/>
      </c>
      <c r="E53" s="2" t="str">
        <f t="shared" si="1"/>
        <v/>
      </c>
      <c r="F53">
        <v>45</v>
      </c>
      <c r="G53" t="b">
        <f t="shared" si="2"/>
        <v>0</v>
      </c>
      <c r="H53" t="b">
        <f t="shared" si="4"/>
        <v>0</v>
      </c>
    </row>
    <row r="54" spans="1:8" x14ac:dyDescent="0.35">
      <c r="A54" s="1" t="str">
        <f t="shared" si="3"/>
        <v/>
      </c>
      <c r="B54" s="2" t="str">
        <f>IF(G54,E53*F$7,IF(H54,SUM(B$9:B52),""))</f>
        <v/>
      </c>
      <c r="C54" s="2" t="str">
        <f>IF(G54,D$9-B54,IF(H54,SUM(C$9:C52),""))</f>
        <v/>
      </c>
      <c r="D54" s="2" t="str">
        <f>IF(G54,D$9,IF(H54,SUM(D$9:D52),""))</f>
        <v/>
      </c>
      <c r="E54" s="2" t="str">
        <f t="shared" si="1"/>
        <v/>
      </c>
      <c r="F54">
        <v>46</v>
      </c>
      <c r="G54" t="b">
        <f t="shared" si="2"/>
        <v>0</v>
      </c>
      <c r="H54" t="b">
        <f t="shared" si="4"/>
        <v>0</v>
      </c>
    </row>
    <row r="55" spans="1:8" x14ac:dyDescent="0.35">
      <c r="A55" s="1" t="str">
        <f t="shared" si="3"/>
        <v/>
      </c>
      <c r="B55" s="2" t="str">
        <f>IF(G55,E54*F$7,IF(H55,SUM(B$9:B53),""))</f>
        <v/>
      </c>
      <c r="C55" s="2" t="str">
        <f>IF(G55,D$9-B55,IF(H55,SUM(C$9:C53),""))</f>
        <v/>
      </c>
      <c r="D55" s="2" t="str">
        <f>IF(G55,D$9,IF(H55,SUM(D$9:D53),""))</f>
        <v/>
      </c>
      <c r="E55" s="2" t="str">
        <f t="shared" si="1"/>
        <v/>
      </c>
      <c r="F55">
        <v>47</v>
      </c>
      <c r="G55" t="b">
        <f t="shared" si="2"/>
        <v>0</v>
      </c>
      <c r="H55" t="b">
        <f t="shared" si="4"/>
        <v>0</v>
      </c>
    </row>
    <row r="56" spans="1:8" x14ac:dyDescent="0.35">
      <c r="A56" s="1" t="str">
        <f t="shared" si="3"/>
        <v/>
      </c>
      <c r="B56" s="2" t="str">
        <f>IF(G56,E55*F$7,IF(H56,SUM(B$9:B54),""))</f>
        <v/>
      </c>
      <c r="C56" s="2" t="str">
        <f>IF(G56,D$9-B56,IF(H56,SUM(C$9:C54),""))</f>
        <v/>
      </c>
      <c r="D56" s="2" t="str">
        <f>IF(G56,D$9,IF(H56,SUM(D$9:D54),""))</f>
        <v/>
      </c>
      <c r="E56" s="2" t="str">
        <f t="shared" si="1"/>
        <v/>
      </c>
      <c r="F56">
        <v>48</v>
      </c>
      <c r="G56" t="b">
        <f t="shared" si="2"/>
        <v>0</v>
      </c>
      <c r="H56" t="b">
        <f t="shared" si="4"/>
        <v>0</v>
      </c>
    </row>
    <row r="57" spans="1:8" x14ac:dyDescent="0.35">
      <c r="A57" s="1" t="str">
        <f t="shared" si="3"/>
        <v/>
      </c>
      <c r="B57" s="2" t="str">
        <f>IF(G57,E56*F$7,IF(H57,SUM(B$9:B55),""))</f>
        <v/>
      </c>
      <c r="C57" s="2" t="str">
        <f>IF(G57,D$9-B57,IF(H57,SUM(C$9:C55),""))</f>
        <v/>
      </c>
      <c r="D57" s="2" t="str">
        <f>IF(G57,D$9,IF(H57,SUM(D$9:D55),""))</f>
        <v/>
      </c>
      <c r="E57" s="2" t="str">
        <f t="shared" si="1"/>
        <v/>
      </c>
      <c r="F57">
        <v>49</v>
      </c>
      <c r="G57" t="b">
        <f t="shared" si="2"/>
        <v>0</v>
      </c>
      <c r="H57" t="b">
        <f t="shared" si="4"/>
        <v>0</v>
      </c>
    </row>
    <row r="58" spans="1:8" x14ac:dyDescent="0.35">
      <c r="A58" s="1" t="str">
        <f t="shared" si="3"/>
        <v/>
      </c>
      <c r="B58" s="2" t="str">
        <f>IF(G58,E57*F$7,IF(H58,SUM(B$9:B56),""))</f>
        <v/>
      </c>
      <c r="C58" s="2" t="str">
        <f>IF(G58,D$9-B58,IF(H58,SUM(C$9:C56),""))</f>
        <v/>
      </c>
      <c r="D58" s="2" t="str">
        <f>IF(G58,D$9,IF(H58,SUM(D$9:D56),""))</f>
        <v/>
      </c>
      <c r="E58" s="2" t="str">
        <f t="shared" si="1"/>
        <v/>
      </c>
      <c r="F58">
        <v>50</v>
      </c>
      <c r="G58" t="b">
        <f t="shared" si="2"/>
        <v>0</v>
      </c>
      <c r="H58" t="b">
        <f t="shared" si="4"/>
        <v>0</v>
      </c>
    </row>
    <row r="59" spans="1:8" x14ac:dyDescent="0.35">
      <c r="A59" s="1" t="str">
        <f t="shared" si="3"/>
        <v/>
      </c>
      <c r="B59" s="2" t="str">
        <f>IF(G59,E58*F$7,IF(H59,SUM(B$9:B57),""))</f>
        <v/>
      </c>
      <c r="C59" s="2" t="str">
        <f>IF(G59,D$9-B59,IF(H59,SUM(C$9:C57),""))</f>
        <v/>
      </c>
      <c r="D59" s="2" t="str">
        <f>IF(G59,D$9,IF(H59,SUM(D$9:D57),""))</f>
        <v/>
      </c>
      <c r="E59" s="2" t="str">
        <f t="shared" si="1"/>
        <v/>
      </c>
      <c r="F59">
        <v>51</v>
      </c>
      <c r="G59" t="b">
        <f t="shared" si="2"/>
        <v>0</v>
      </c>
      <c r="H59" t="b">
        <f t="shared" si="4"/>
        <v>0</v>
      </c>
    </row>
    <row r="60" spans="1:8" x14ac:dyDescent="0.35">
      <c r="A60" s="1" t="str">
        <f t="shared" si="3"/>
        <v/>
      </c>
      <c r="B60" s="2" t="str">
        <f>IF(G60,E59*F$7,IF(H60,SUM(B$9:B58),""))</f>
        <v/>
      </c>
      <c r="C60" s="2" t="str">
        <f>IF(G60,D$9-B60,IF(H60,SUM(C$9:C58),""))</f>
        <v/>
      </c>
      <c r="D60" s="2" t="str">
        <f>IF(G60,D$9,IF(H60,SUM(D$9:D58),""))</f>
        <v/>
      </c>
      <c r="E60" s="2" t="str">
        <f t="shared" si="1"/>
        <v/>
      </c>
      <c r="F60">
        <v>52</v>
      </c>
      <c r="G60" t="b">
        <f t="shared" si="2"/>
        <v>0</v>
      </c>
      <c r="H60" t="b">
        <f t="shared" si="4"/>
        <v>0</v>
      </c>
    </row>
    <row r="61" spans="1:8" x14ac:dyDescent="0.35">
      <c r="A61" s="1" t="str">
        <f t="shared" si="3"/>
        <v/>
      </c>
      <c r="B61" s="2" t="str">
        <f>IF(G61,E60*F$7,IF(H61,SUM(B$9:B59),""))</f>
        <v/>
      </c>
      <c r="C61" s="2" t="str">
        <f>IF(G61,D$9-B61,IF(H61,SUM(C$9:C59),""))</f>
        <v/>
      </c>
      <c r="D61" s="2" t="str">
        <f>IF(G61,D$9,IF(H61,SUM(D$9:D59),""))</f>
        <v/>
      </c>
      <c r="E61" s="2" t="str">
        <f t="shared" si="1"/>
        <v/>
      </c>
      <c r="F61">
        <v>53</v>
      </c>
      <c r="G61" t="b">
        <f t="shared" si="2"/>
        <v>0</v>
      </c>
      <c r="H61" t="b">
        <f t="shared" si="4"/>
        <v>0</v>
      </c>
    </row>
    <row r="62" spans="1:8" x14ac:dyDescent="0.35">
      <c r="A62" s="1" t="str">
        <f t="shared" si="3"/>
        <v/>
      </c>
      <c r="B62" s="2" t="str">
        <f>IF(G62,E61*F$7,IF(H62,SUM(B$9:B60),""))</f>
        <v/>
      </c>
      <c r="C62" s="2" t="str">
        <f>IF(G62,D$9-B62,IF(H62,SUM(C$9:C60),""))</f>
        <v/>
      </c>
      <c r="D62" s="2" t="str">
        <f>IF(G62,D$9,IF(H62,SUM(D$9:D60),""))</f>
        <v/>
      </c>
      <c r="E62" s="2" t="str">
        <f t="shared" si="1"/>
        <v/>
      </c>
      <c r="F62">
        <v>54</v>
      </c>
      <c r="G62" t="b">
        <f t="shared" si="2"/>
        <v>0</v>
      </c>
      <c r="H62" t="b">
        <f t="shared" si="4"/>
        <v>0</v>
      </c>
    </row>
    <row r="63" spans="1:8" x14ac:dyDescent="0.35">
      <c r="A63" s="1" t="str">
        <f t="shared" si="3"/>
        <v/>
      </c>
      <c r="B63" s="2" t="str">
        <f>IF(G63,E62*F$7,IF(H63,SUM(B$9:B61),""))</f>
        <v/>
      </c>
      <c r="C63" s="2" t="str">
        <f>IF(G63,D$9-B63,IF(H63,SUM(C$9:C61),""))</f>
        <v/>
      </c>
      <c r="D63" s="2" t="str">
        <f>IF(G63,D$9,IF(H63,SUM(D$9:D61),""))</f>
        <v/>
      </c>
      <c r="E63" s="2" t="str">
        <f t="shared" si="1"/>
        <v/>
      </c>
      <c r="F63">
        <v>55</v>
      </c>
      <c r="G63" t="b">
        <f t="shared" si="2"/>
        <v>0</v>
      </c>
      <c r="H63" t="b">
        <f t="shared" si="4"/>
        <v>0</v>
      </c>
    </row>
    <row r="64" spans="1:8" x14ac:dyDescent="0.35">
      <c r="A64" s="1" t="str">
        <f t="shared" si="3"/>
        <v/>
      </c>
      <c r="B64" s="2" t="str">
        <f>IF(G64,E63*F$7,IF(H64,SUM(B$9:B62),""))</f>
        <v/>
      </c>
      <c r="C64" s="2" t="str">
        <f>IF(G64,D$9-B64,IF(H64,SUM(C$9:C62),""))</f>
        <v/>
      </c>
      <c r="D64" s="2" t="str">
        <f>IF(G64,D$9,IF(H64,SUM(D$9:D62),""))</f>
        <v/>
      </c>
      <c r="E64" s="2" t="str">
        <f t="shared" si="1"/>
        <v/>
      </c>
      <c r="F64">
        <v>56</v>
      </c>
      <c r="G64" t="b">
        <f t="shared" si="2"/>
        <v>0</v>
      </c>
      <c r="H64" t="b">
        <f t="shared" si="4"/>
        <v>0</v>
      </c>
    </row>
    <row r="65" spans="1:8" x14ac:dyDescent="0.35">
      <c r="A65" s="1" t="str">
        <f t="shared" si="3"/>
        <v/>
      </c>
      <c r="B65" s="2" t="str">
        <f>IF(G65,E64*F$7,IF(H65,SUM(B$9:B63),""))</f>
        <v/>
      </c>
      <c r="C65" s="2" t="str">
        <f>IF(G65,D$9-B65,IF(H65,SUM(C$9:C63),""))</f>
        <v/>
      </c>
      <c r="D65" s="2" t="str">
        <f>IF(G65,D$9,IF(H65,SUM(D$9:D63),""))</f>
        <v/>
      </c>
      <c r="E65" s="2" t="str">
        <f t="shared" si="1"/>
        <v/>
      </c>
      <c r="F65">
        <v>57</v>
      </c>
      <c r="G65" t="b">
        <f t="shared" si="2"/>
        <v>0</v>
      </c>
      <c r="H65" t="b">
        <f t="shared" si="4"/>
        <v>0</v>
      </c>
    </row>
    <row r="66" spans="1:8" x14ac:dyDescent="0.35">
      <c r="A66" s="1" t="str">
        <f t="shared" si="3"/>
        <v/>
      </c>
      <c r="B66" s="2" t="str">
        <f>IF(G66,E65*F$7,IF(H66,SUM(B$9:B64),""))</f>
        <v/>
      </c>
      <c r="C66" s="2" t="str">
        <f>IF(G66,D$9-B66,IF(H66,SUM(C$9:C64),""))</f>
        <v/>
      </c>
      <c r="D66" s="2" t="str">
        <f>IF(G66,D$9,IF(H66,SUM(D$9:D64),""))</f>
        <v/>
      </c>
      <c r="E66" s="2" t="str">
        <f t="shared" si="1"/>
        <v/>
      </c>
      <c r="F66">
        <v>58</v>
      </c>
      <c r="G66" t="b">
        <f t="shared" si="2"/>
        <v>0</v>
      </c>
      <c r="H66" t="b">
        <f t="shared" si="4"/>
        <v>0</v>
      </c>
    </row>
    <row r="67" spans="1:8" x14ac:dyDescent="0.35">
      <c r="A67" s="1" t="str">
        <f t="shared" si="3"/>
        <v/>
      </c>
      <c r="B67" s="2" t="str">
        <f>IF(G67,E66*F$7,IF(H67,SUM(B$9:B65),""))</f>
        <v/>
      </c>
      <c r="C67" s="2" t="str">
        <f>IF(G67,D$9-B67,IF(H67,SUM(C$9:C65),""))</f>
        <v/>
      </c>
      <c r="D67" s="2" t="str">
        <f>IF(G67,D$9,IF(H67,SUM(D$9:D65),""))</f>
        <v/>
      </c>
      <c r="E67" s="2" t="str">
        <f t="shared" si="1"/>
        <v/>
      </c>
      <c r="F67">
        <v>59</v>
      </c>
      <c r="G67" t="b">
        <f t="shared" si="2"/>
        <v>0</v>
      </c>
      <c r="H67" t="b">
        <f t="shared" si="4"/>
        <v>0</v>
      </c>
    </row>
    <row r="68" spans="1:8" x14ac:dyDescent="0.35">
      <c r="A68" s="1" t="str">
        <f t="shared" si="3"/>
        <v/>
      </c>
      <c r="B68" s="2" t="str">
        <f>IF(G68,E67*F$7,IF(H68,SUM(B$9:B66),""))</f>
        <v/>
      </c>
      <c r="C68" s="2" t="str">
        <f>IF(G68,D$9-B68,IF(H68,SUM(C$9:C66),""))</f>
        <v/>
      </c>
      <c r="D68" s="2" t="str">
        <f>IF(G68,D$9,IF(H68,SUM(D$9:D66),""))</f>
        <v/>
      </c>
      <c r="E68" s="2" t="str">
        <f t="shared" si="1"/>
        <v/>
      </c>
      <c r="F68">
        <v>60</v>
      </c>
      <c r="G68" t="b">
        <f t="shared" si="2"/>
        <v>0</v>
      </c>
      <c r="H68" t="b">
        <f t="shared" si="4"/>
        <v>0</v>
      </c>
    </row>
    <row r="69" spans="1:8" x14ac:dyDescent="0.35">
      <c r="A69" s="1" t="str">
        <f t="shared" si="3"/>
        <v/>
      </c>
      <c r="B69" s="2" t="str">
        <f>IF(G69,E68*F$7,IF(H69,SUM(B$9:B67),""))</f>
        <v/>
      </c>
      <c r="C69" s="2" t="str">
        <f>IF(G69,D$9-B69,IF(H69,SUM(C$9:C67),""))</f>
        <v/>
      </c>
      <c r="D69" s="2" t="str">
        <f>IF(G69,D$9,IF(H69,SUM(D$9:D67),""))</f>
        <v/>
      </c>
      <c r="E69" s="2" t="str">
        <f t="shared" si="1"/>
        <v/>
      </c>
      <c r="F69">
        <v>61</v>
      </c>
      <c r="G69" t="b">
        <f t="shared" si="2"/>
        <v>0</v>
      </c>
      <c r="H69" t="b">
        <f t="shared" si="4"/>
        <v>0</v>
      </c>
    </row>
    <row r="70" spans="1:8" x14ac:dyDescent="0.35">
      <c r="A70" s="1" t="str">
        <f t="shared" si="3"/>
        <v/>
      </c>
      <c r="B70" s="2" t="str">
        <f>IF(G70,E69*F$7,IF(H70,SUM(B$9:B68),""))</f>
        <v/>
      </c>
      <c r="C70" s="2" t="str">
        <f>IF(G70,D$9-B70,IF(H70,SUM(C$9:C68),""))</f>
        <v/>
      </c>
      <c r="D70" s="2" t="str">
        <f>IF(G70,D$9,IF(H70,SUM(D$9:D68),""))</f>
        <v/>
      </c>
      <c r="E70" s="2" t="str">
        <f t="shared" si="1"/>
        <v/>
      </c>
      <c r="F70">
        <v>62</v>
      </c>
      <c r="G70" t="b">
        <f t="shared" si="2"/>
        <v>0</v>
      </c>
      <c r="H70" t="b">
        <f t="shared" si="4"/>
        <v>0</v>
      </c>
    </row>
    <row r="71" spans="1:8" x14ac:dyDescent="0.35">
      <c r="A71" s="1" t="str">
        <f t="shared" si="3"/>
        <v/>
      </c>
      <c r="B71" s="2" t="str">
        <f>IF(G71,E70*F$7,IF(H71,SUM(B$9:B69),""))</f>
        <v/>
      </c>
      <c r="C71" s="2" t="str">
        <f>IF(G71,D$9-B71,IF(H71,SUM(C$9:C69),""))</f>
        <v/>
      </c>
      <c r="D71" s="2" t="str">
        <f>IF(G71,D$9,IF(H71,SUM(D$9:D69),""))</f>
        <v/>
      </c>
      <c r="E71" s="2" t="str">
        <f t="shared" si="1"/>
        <v/>
      </c>
      <c r="F71">
        <v>63</v>
      </c>
      <c r="G71" t="b">
        <f t="shared" si="2"/>
        <v>0</v>
      </c>
      <c r="H71" t="b">
        <f t="shared" si="4"/>
        <v>0</v>
      </c>
    </row>
    <row r="72" spans="1:8" x14ac:dyDescent="0.35">
      <c r="A72" s="1" t="str">
        <f t="shared" si="3"/>
        <v/>
      </c>
      <c r="B72" s="2" t="str">
        <f>IF(G72,E71*F$7,IF(H72,SUM(B$9:B70),""))</f>
        <v/>
      </c>
      <c r="C72" s="2" t="str">
        <f>IF(G72,D$9-B72,IF(H72,SUM(C$9:C70),""))</f>
        <v/>
      </c>
      <c r="D72" s="2" t="str">
        <f>IF(G72,D$9,IF(H72,SUM(D$9:D70),""))</f>
        <v/>
      </c>
      <c r="E72" s="2" t="str">
        <f t="shared" si="1"/>
        <v/>
      </c>
      <c r="F72">
        <v>64</v>
      </c>
      <c r="G72" t="b">
        <f t="shared" si="2"/>
        <v>0</v>
      </c>
      <c r="H72" t="b">
        <f t="shared" si="4"/>
        <v>0</v>
      </c>
    </row>
    <row r="73" spans="1:8" x14ac:dyDescent="0.35">
      <c r="A73" s="1" t="str">
        <f t="shared" si="3"/>
        <v/>
      </c>
      <c r="B73" s="2" t="str">
        <f>IF(G73,E72*F$7,IF(H73,SUM(B$9:B71),""))</f>
        <v/>
      </c>
      <c r="C73" s="2" t="str">
        <f>IF(G73,D$9-B73,IF(H73,SUM(C$9:C71),""))</f>
        <v/>
      </c>
      <c r="D73" s="2" t="str">
        <f>IF(G73,D$9,IF(H73,SUM(D$9:D71),""))</f>
        <v/>
      </c>
      <c r="E73" s="2" t="str">
        <f t="shared" si="1"/>
        <v/>
      </c>
      <c r="F73">
        <v>65</v>
      </c>
      <c r="G73" t="b">
        <f t="shared" si="2"/>
        <v>0</v>
      </c>
      <c r="H73" t="b">
        <f t="shared" ref="H73:H104" si="5">AND(G$8,F73=MAXA(14,D$5*D$6+2))</f>
        <v>0</v>
      </c>
    </row>
    <row r="74" spans="1:8" x14ac:dyDescent="0.35">
      <c r="A74" s="1" t="str">
        <f t="shared" si="3"/>
        <v/>
      </c>
      <c r="B74" s="2" t="str">
        <f>IF(G74,E73*F$7,IF(H74,SUM(B$9:B72),""))</f>
        <v/>
      </c>
      <c r="C74" s="2" t="str">
        <f>IF(G74,D$9-B74,IF(H74,SUM(C$9:C72),""))</f>
        <v/>
      </c>
      <c r="D74" s="2" t="str">
        <f>IF(G74,D$9,IF(H74,SUM(D$9:D72),""))</f>
        <v/>
      </c>
      <c r="E74" s="2" t="str">
        <f t="shared" ref="E74:E128" si="6">IF(G74,E73-C74,"")</f>
        <v/>
      </c>
      <c r="F74">
        <v>66</v>
      </c>
      <c r="G74" t="b">
        <f t="shared" ref="G74:G127" si="7">AND(F74&lt;=F$5,G73)</f>
        <v>0</v>
      </c>
      <c r="H74" t="b">
        <f t="shared" si="5"/>
        <v>0</v>
      </c>
    </row>
    <row r="75" spans="1:8" x14ac:dyDescent="0.35">
      <c r="A75" s="1" t="str">
        <f t="shared" ref="A75:A129" si="8">IF(G75,F75,IF(H75,"Sum",""))</f>
        <v/>
      </c>
      <c r="B75" s="2" t="str">
        <f>IF(G75,E74*F$7,IF(H75,SUM(B$9:B73),""))</f>
        <v/>
      </c>
      <c r="C75" s="2" t="str">
        <f>IF(G75,D$9-B75,IF(H75,SUM(C$9:C73),""))</f>
        <v/>
      </c>
      <c r="D75" s="2" t="str">
        <f>IF(G75,D$9,IF(H75,SUM(D$9:D73),""))</f>
        <v/>
      </c>
      <c r="E75" s="2" t="str">
        <f t="shared" si="6"/>
        <v/>
      </c>
      <c r="F75">
        <v>67</v>
      </c>
      <c r="G75" t="b">
        <f t="shared" si="7"/>
        <v>0</v>
      </c>
      <c r="H75" t="b">
        <f t="shared" si="5"/>
        <v>0</v>
      </c>
    </row>
    <row r="76" spans="1:8" x14ac:dyDescent="0.35">
      <c r="A76" s="1" t="str">
        <f t="shared" si="8"/>
        <v/>
      </c>
      <c r="B76" s="2" t="str">
        <f>IF(G76,E75*F$7,IF(H76,SUM(B$9:B74),""))</f>
        <v/>
      </c>
      <c r="C76" s="2" t="str">
        <f>IF(G76,D$9-B76,IF(H76,SUM(C$9:C74),""))</f>
        <v/>
      </c>
      <c r="D76" s="2" t="str">
        <f>IF(G76,D$9,IF(H76,SUM(D$9:D74),""))</f>
        <v/>
      </c>
      <c r="E76" s="2" t="str">
        <f t="shared" si="6"/>
        <v/>
      </c>
      <c r="F76">
        <v>68</v>
      </c>
      <c r="G76" t="b">
        <f t="shared" si="7"/>
        <v>0</v>
      </c>
      <c r="H76" t="b">
        <f t="shared" si="5"/>
        <v>0</v>
      </c>
    </row>
    <row r="77" spans="1:8" x14ac:dyDescent="0.35">
      <c r="A77" s="1" t="str">
        <f t="shared" si="8"/>
        <v/>
      </c>
      <c r="B77" s="2" t="str">
        <f>IF(G77,E76*F$7,IF(H77,SUM(B$9:B75),""))</f>
        <v/>
      </c>
      <c r="C77" s="2" t="str">
        <f>IF(G77,D$9-B77,IF(H77,SUM(C$9:C75),""))</f>
        <v/>
      </c>
      <c r="D77" s="2" t="str">
        <f>IF(G77,D$9,IF(H77,SUM(D$9:D75),""))</f>
        <v/>
      </c>
      <c r="E77" s="2" t="str">
        <f t="shared" si="6"/>
        <v/>
      </c>
      <c r="F77">
        <v>69</v>
      </c>
      <c r="G77" t="b">
        <f t="shared" si="7"/>
        <v>0</v>
      </c>
      <c r="H77" t="b">
        <f t="shared" si="5"/>
        <v>0</v>
      </c>
    </row>
    <row r="78" spans="1:8" x14ac:dyDescent="0.35">
      <c r="A78" s="1" t="str">
        <f t="shared" si="8"/>
        <v/>
      </c>
      <c r="B78" s="2" t="str">
        <f>IF(G78,E77*F$7,IF(H78,SUM(B$9:B76),""))</f>
        <v/>
      </c>
      <c r="C78" s="2" t="str">
        <f>IF(G78,D$9-B78,IF(H78,SUM(C$9:C76),""))</f>
        <v/>
      </c>
      <c r="D78" s="2" t="str">
        <f>IF(G78,D$9,IF(H78,SUM(D$9:D76),""))</f>
        <v/>
      </c>
      <c r="E78" s="2" t="str">
        <f t="shared" si="6"/>
        <v/>
      </c>
      <c r="F78">
        <v>70</v>
      </c>
      <c r="G78" t="b">
        <f t="shared" si="7"/>
        <v>0</v>
      </c>
      <c r="H78" t="b">
        <f t="shared" si="5"/>
        <v>0</v>
      </c>
    </row>
    <row r="79" spans="1:8" x14ac:dyDescent="0.35">
      <c r="A79" s="1" t="str">
        <f t="shared" si="8"/>
        <v/>
      </c>
      <c r="B79" s="2" t="str">
        <f>IF(G79,E78*F$7,IF(H79,SUM(B$9:B77),""))</f>
        <v/>
      </c>
      <c r="C79" s="2" t="str">
        <f>IF(G79,D$9-B79,IF(H79,SUM(C$9:C77),""))</f>
        <v/>
      </c>
      <c r="D79" s="2" t="str">
        <f>IF(G79,D$9,IF(H79,SUM(D$9:D77),""))</f>
        <v/>
      </c>
      <c r="E79" s="2" t="str">
        <f t="shared" si="6"/>
        <v/>
      </c>
      <c r="F79">
        <v>71</v>
      </c>
      <c r="G79" t="b">
        <f t="shared" si="7"/>
        <v>0</v>
      </c>
      <c r="H79" t="b">
        <f t="shared" si="5"/>
        <v>0</v>
      </c>
    </row>
    <row r="80" spans="1:8" x14ac:dyDescent="0.35">
      <c r="A80" s="1" t="str">
        <f t="shared" si="8"/>
        <v/>
      </c>
      <c r="B80" s="2" t="str">
        <f>IF(G80,E79*F$7,IF(H80,SUM(B$9:B78),""))</f>
        <v/>
      </c>
      <c r="C80" s="2" t="str">
        <f>IF(G80,D$9-B80,IF(H80,SUM(C$9:C78),""))</f>
        <v/>
      </c>
      <c r="D80" s="2" t="str">
        <f>IF(G80,D$9,IF(H80,SUM(D$9:D78),""))</f>
        <v/>
      </c>
      <c r="E80" s="2" t="str">
        <f t="shared" si="6"/>
        <v/>
      </c>
      <c r="F80">
        <v>72</v>
      </c>
      <c r="G80" t="b">
        <f t="shared" si="7"/>
        <v>0</v>
      </c>
      <c r="H80" t="b">
        <f t="shared" si="5"/>
        <v>0</v>
      </c>
    </row>
    <row r="81" spans="1:8" x14ac:dyDescent="0.35">
      <c r="A81" s="1" t="str">
        <f t="shared" si="8"/>
        <v/>
      </c>
      <c r="B81" s="2" t="str">
        <f>IF(G81,E80*F$7,IF(H81,SUM(B$9:B79),""))</f>
        <v/>
      </c>
      <c r="C81" s="2" t="str">
        <f>IF(G81,D$9-B81,IF(H81,SUM(C$9:C79),""))</f>
        <v/>
      </c>
      <c r="D81" s="2" t="str">
        <f>IF(G81,D$9,IF(H81,SUM(D$9:D79),""))</f>
        <v/>
      </c>
      <c r="E81" s="2" t="str">
        <f t="shared" si="6"/>
        <v/>
      </c>
      <c r="F81">
        <v>73</v>
      </c>
      <c r="G81" t="b">
        <f t="shared" si="7"/>
        <v>0</v>
      </c>
      <c r="H81" t="b">
        <f t="shared" si="5"/>
        <v>0</v>
      </c>
    </row>
    <row r="82" spans="1:8" x14ac:dyDescent="0.35">
      <c r="A82" s="1" t="str">
        <f t="shared" si="8"/>
        <v/>
      </c>
      <c r="B82" s="2" t="str">
        <f>IF(G82,E81*F$7,IF(H82,SUM(B$9:B80),""))</f>
        <v/>
      </c>
      <c r="C82" s="2" t="str">
        <f>IF(G82,D$9-B82,IF(H82,SUM(C$9:C80),""))</f>
        <v/>
      </c>
      <c r="D82" s="2" t="str">
        <f>IF(G82,D$9,IF(H82,SUM(D$9:D80),""))</f>
        <v/>
      </c>
      <c r="E82" s="2" t="str">
        <f t="shared" si="6"/>
        <v/>
      </c>
      <c r="F82">
        <v>74</v>
      </c>
      <c r="G82" t="b">
        <f t="shared" si="7"/>
        <v>0</v>
      </c>
      <c r="H82" t="b">
        <f t="shared" si="5"/>
        <v>0</v>
      </c>
    </row>
    <row r="83" spans="1:8" x14ac:dyDescent="0.35">
      <c r="A83" s="1" t="str">
        <f t="shared" si="8"/>
        <v/>
      </c>
      <c r="B83" s="2" t="str">
        <f>IF(G83,E82*F$7,IF(H83,SUM(B$9:B81),""))</f>
        <v/>
      </c>
      <c r="C83" s="2" t="str">
        <f>IF(G83,D$9-B83,IF(H83,SUM(C$9:C81),""))</f>
        <v/>
      </c>
      <c r="D83" s="2" t="str">
        <f>IF(G83,D$9,IF(H83,SUM(D$9:D81),""))</f>
        <v/>
      </c>
      <c r="E83" s="2" t="str">
        <f t="shared" si="6"/>
        <v/>
      </c>
      <c r="F83">
        <v>75</v>
      </c>
      <c r="G83" t="b">
        <f t="shared" si="7"/>
        <v>0</v>
      </c>
      <c r="H83" t="b">
        <f t="shared" si="5"/>
        <v>0</v>
      </c>
    </row>
    <row r="84" spans="1:8" x14ac:dyDescent="0.35">
      <c r="A84" s="1" t="str">
        <f t="shared" si="8"/>
        <v/>
      </c>
      <c r="B84" s="2" t="str">
        <f>IF(G84,E83*F$7,IF(H84,SUM(B$9:B82),""))</f>
        <v/>
      </c>
      <c r="C84" s="2" t="str">
        <f>IF(G84,D$9-B84,IF(H84,SUM(C$9:C82),""))</f>
        <v/>
      </c>
      <c r="D84" s="2" t="str">
        <f>IF(G84,D$9,IF(H84,SUM(D$9:D82),""))</f>
        <v/>
      </c>
      <c r="E84" s="2" t="str">
        <f t="shared" si="6"/>
        <v/>
      </c>
      <c r="F84">
        <v>76</v>
      </c>
      <c r="G84" t="b">
        <f t="shared" si="7"/>
        <v>0</v>
      </c>
      <c r="H84" t="b">
        <f t="shared" si="5"/>
        <v>0</v>
      </c>
    </row>
    <row r="85" spans="1:8" x14ac:dyDescent="0.35">
      <c r="A85" s="1" t="str">
        <f t="shared" si="8"/>
        <v/>
      </c>
      <c r="B85" s="2" t="str">
        <f>IF(G85,E84*F$7,IF(H85,SUM(B$9:B83),""))</f>
        <v/>
      </c>
      <c r="C85" s="2" t="str">
        <f>IF(G85,D$9-B85,IF(H85,SUM(C$9:C83),""))</f>
        <v/>
      </c>
      <c r="D85" s="2" t="str">
        <f>IF(G85,D$9,IF(H85,SUM(D$9:D83),""))</f>
        <v/>
      </c>
      <c r="E85" s="2" t="str">
        <f t="shared" si="6"/>
        <v/>
      </c>
      <c r="F85">
        <v>77</v>
      </c>
      <c r="G85" t="b">
        <f t="shared" si="7"/>
        <v>0</v>
      </c>
      <c r="H85" t="b">
        <f t="shared" si="5"/>
        <v>0</v>
      </c>
    </row>
    <row r="86" spans="1:8" x14ac:dyDescent="0.35">
      <c r="A86" s="1" t="str">
        <f t="shared" si="8"/>
        <v/>
      </c>
      <c r="B86" s="2" t="str">
        <f>IF(G86,E85*F$7,IF(H86,SUM(B$9:B84),""))</f>
        <v/>
      </c>
      <c r="C86" s="2" t="str">
        <f>IF(G86,D$9-B86,IF(H86,SUM(C$9:C84),""))</f>
        <v/>
      </c>
      <c r="D86" s="2" t="str">
        <f>IF(G86,D$9,IF(H86,SUM(D$9:D84),""))</f>
        <v/>
      </c>
      <c r="E86" s="2" t="str">
        <f t="shared" si="6"/>
        <v/>
      </c>
      <c r="F86">
        <v>78</v>
      </c>
      <c r="G86" t="b">
        <f t="shared" si="7"/>
        <v>0</v>
      </c>
      <c r="H86" t="b">
        <f t="shared" si="5"/>
        <v>0</v>
      </c>
    </row>
    <row r="87" spans="1:8" x14ac:dyDescent="0.35">
      <c r="A87" s="1" t="str">
        <f t="shared" si="8"/>
        <v/>
      </c>
      <c r="B87" s="2" t="str">
        <f>IF(G87,E86*F$7,IF(H87,SUM(B$9:B85),""))</f>
        <v/>
      </c>
      <c r="C87" s="2" t="str">
        <f>IF(G87,D$9-B87,IF(H87,SUM(C$9:C85),""))</f>
        <v/>
      </c>
      <c r="D87" s="2" t="str">
        <f>IF(G87,D$9,IF(H87,SUM(D$9:D85),""))</f>
        <v/>
      </c>
      <c r="E87" s="2" t="str">
        <f t="shared" si="6"/>
        <v/>
      </c>
      <c r="F87">
        <v>79</v>
      </c>
      <c r="G87" t="b">
        <f t="shared" si="7"/>
        <v>0</v>
      </c>
      <c r="H87" t="b">
        <f t="shared" si="5"/>
        <v>0</v>
      </c>
    </row>
    <row r="88" spans="1:8" x14ac:dyDescent="0.35">
      <c r="A88" s="1" t="str">
        <f t="shared" si="8"/>
        <v/>
      </c>
      <c r="B88" s="2" t="str">
        <f>IF(G88,E87*F$7,IF(H88,SUM(B$9:B86),""))</f>
        <v/>
      </c>
      <c r="C88" s="2" t="str">
        <f>IF(G88,D$9-B88,IF(H88,SUM(C$9:C86),""))</f>
        <v/>
      </c>
      <c r="D88" s="2" t="str">
        <f>IF(G88,D$9,IF(H88,SUM(D$9:D86),""))</f>
        <v/>
      </c>
      <c r="E88" s="2" t="str">
        <f t="shared" si="6"/>
        <v/>
      </c>
      <c r="F88">
        <v>80</v>
      </c>
      <c r="G88" t="b">
        <f t="shared" si="7"/>
        <v>0</v>
      </c>
      <c r="H88" t="b">
        <f t="shared" si="5"/>
        <v>0</v>
      </c>
    </row>
    <row r="89" spans="1:8" x14ac:dyDescent="0.35">
      <c r="A89" s="1" t="str">
        <f t="shared" si="8"/>
        <v/>
      </c>
      <c r="B89" s="2" t="str">
        <f>IF(G89,E88*F$7,IF(H89,SUM(B$9:B87),""))</f>
        <v/>
      </c>
      <c r="C89" s="2" t="str">
        <f>IF(G89,D$9-B89,IF(H89,SUM(C$9:C87),""))</f>
        <v/>
      </c>
      <c r="D89" s="2" t="str">
        <f>IF(G89,D$9,IF(H89,SUM(D$9:D87),""))</f>
        <v/>
      </c>
      <c r="E89" s="2" t="str">
        <f t="shared" si="6"/>
        <v/>
      </c>
      <c r="F89">
        <v>81</v>
      </c>
      <c r="G89" t="b">
        <f t="shared" si="7"/>
        <v>0</v>
      </c>
      <c r="H89" t="b">
        <f t="shared" si="5"/>
        <v>0</v>
      </c>
    </row>
    <row r="90" spans="1:8" x14ac:dyDescent="0.35">
      <c r="A90" s="1" t="str">
        <f t="shared" si="8"/>
        <v/>
      </c>
      <c r="B90" s="2" t="str">
        <f>IF(G90,E89*F$7,IF(H90,SUM(B$9:B88),""))</f>
        <v/>
      </c>
      <c r="C90" s="2" t="str">
        <f>IF(G90,D$9-B90,IF(H90,SUM(C$9:C88),""))</f>
        <v/>
      </c>
      <c r="D90" s="2" t="str">
        <f>IF(G90,D$9,IF(H90,SUM(D$9:D88),""))</f>
        <v/>
      </c>
      <c r="E90" s="2" t="str">
        <f t="shared" si="6"/>
        <v/>
      </c>
      <c r="F90">
        <v>82</v>
      </c>
      <c r="G90" t="b">
        <f t="shared" si="7"/>
        <v>0</v>
      </c>
      <c r="H90" t="b">
        <f t="shared" si="5"/>
        <v>0</v>
      </c>
    </row>
    <row r="91" spans="1:8" x14ac:dyDescent="0.35">
      <c r="A91" s="1" t="str">
        <f t="shared" si="8"/>
        <v/>
      </c>
      <c r="B91" s="2" t="str">
        <f>IF(G91,E90*F$7,IF(H91,SUM(B$9:B89),""))</f>
        <v/>
      </c>
      <c r="C91" s="2" t="str">
        <f>IF(G91,D$9-B91,IF(H91,SUM(C$9:C89),""))</f>
        <v/>
      </c>
      <c r="D91" s="2" t="str">
        <f>IF(G91,D$9,IF(H91,SUM(D$9:D89),""))</f>
        <v/>
      </c>
      <c r="E91" s="2" t="str">
        <f t="shared" si="6"/>
        <v/>
      </c>
      <c r="F91">
        <v>83</v>
      </c>
      <c r="G91" t="b">
        <f t="shared" si="7"/>
        <v>0</v>
      </c>
      <c r="H91" t="b">
        <f t="shared" si="5"/>
        <v>0</v>
      </c>
    </row>
    <row r="92" spans="1:8" x14ac:dyDescent="0.35">
      <c r="A92" s="1" t="str">
        <f t="shared" si="8"/>
        <v/>
      </c>
      <c r="B92" s="2" t="str">
        <f>IF(G92,E91*F$7,IF(H92,SUM(B$9:B90),""))</f>
        <v/>
      </c>
      <c r="C92" s="2" t="str">
        <f>IF(G92,D$9-B92,IF(H92,SUM(C$9:C90),""))</f>
        <v/>
      </c>
      <c r="D92" s="2" t="str">
        <f>IF(G92,D$9,IF(H92,SUM(D$9:D90),""))</f>
        <v/>
      </c>
      <c r="E92" s="2" t="str">
        <f t="shared" si="6"/>
        <v/>
      </c>
      <c r="F92">
        <v>84</v>
      </c>
      <c r="G92" t="b">
        <f t="shared" si="7"/>
        <v>0</v>
      </c>
      <c r="H92" t="b">
        <f t="shared" si="5"/>
        <v>0</v>
      </c>
    </row>
    <row r="93" spans="1:8" x14ac:dyDescent="0.35">
      <c r="A93" s="1" t="str">
        <f t="shared" si="8"/>
        <v/>
      </c>
      <c r="B93" s="2" t="str">
        <f>IF(G93,E92*F$7,IF(H93,SUM(B$9:B91),""))</f>
        <v/>
      </c>
      <c r="C93" s="2" t="str">
        <f>IF(G93,D$9-B93,IF(H93,SUM(C$9:C91),""))</f>
        <v/>
      </c>
      <c r="D93" s="2" t="str">
        <f>IF(G93,D$9,IF(H93,SUM(D$9:D91),""))</f>
        <v/>
      </c>
      <c r="E93" s="2" t="str">
        <f t="shared" si="6"/>
        <v/>
      </c>
      <c r="F93">
        <v>85</v>
      </c>
      <c r="G93" t="b">
        <f t="shared" si="7"/>
        <v>0</v>
      </c>
      <c r="H93" t="b">
        <f t="shared" si="5"/>
        <v>0</v>
      </c>
    </row>
    <row r="94" spans="1:8" x14ac:dyDescent="0.35">
      <c r="A94" s="1" t="str">
        <f t="shared" si="8"/>
        <v/>
      </c>
      <c r="B94" s="2" t="str">
        <f>IF(G94,E93*F$7,IF(H94,SUM(B$9:B92),""))</f>
        <v/>
      </c>
      <c r="C94" s="2" t="str">
        <f>IF(G94,D$9-B94,IF(H94,SUM(C$9:C92),""))</f>
        <v/>
      </c>
      <c r="D94" s="2" t="str">
        <f>IF(G94,D$9,IF(H94,SUM(D$9:D92),""))</f>
        <v/>
      </c>
      <c r="E94" s="2" t="str">
        <f t="shared" si="6"/>
        <v/>
      </c>
      <c r="F94">
        <v>86</v>
      </c>
      <c r="G94" t="b">
        <f t="shared" si="7"/>
        <v>0</v>
      </c>
      <c r="H94" t="b">
        <f t="shared" si="5"/>
        <v>0</v>
      </c>
    </row>
    <row r="95" spans="1:8" x14ac:dyDescent="0.35">
      <c r="A95" s="1" t="str">
        <f t="shared" si="8"/>
        <v/>
      </c>
      <c r="B95" s="2" t="str">
        <f>IF(G95,E94*F$7,IF(H95,SUM(B$9:B93),""))</f>
        <v/>
      </c>
      <c r="C95" s="2" t="str">
        <f>IF(G95,D$9-B95,IF(H95,SUM(C$9:C93),""))</f>
        <v/>
      </c>
      <c r="D95" s="2" t="str">
        <f>IF(G95,D$9,IF(H95,SUM(D$9:D93),""))</f>
        <v/>
      </c>
      <c r="E95" s="2" t="str">
        <f t="shared" si="6"/>
        <v/>
      </c>
      <c r="F95">
        <v>87</v>
      </c>
      <c r="G95" t="b">
        <f t="shared" si="7"/>
        <v>0</v>
      </c>
      <c r="H95" t="b">
        <f t="shared" si="5"/>
        <v>0</v>
      </c>
    </row>
    <row r="96" spans="1:8" x14ac:dyDescent="0.35">
      <c r="A96" s="1" t="str">
        <f t="shared" si="8"/>
        <v/>
      </c>
      <c r="B96" s="2" t="str">
        <f>IF(G96,E95*F$7,IF(H96,SUM(B$9:B94),""))</f>
        <v/>
      </c>
      <c r="C96" s="2" t="str">
        <f>IF(G96,D$9-B96,IF(H96,SUM(C$9:C94),""))</f>
        <v/>
      </c>
      <c r="D96" s="2" t="str">
        <f>IF(G96,D$9,IF(H96,SUM(D$9:D94),""))</f>
        <v/>
      </c>
      <c r="E96" s="2" t="str">
        <f t="shared" si="6"/>
        <v/>
      </c>
      <c r="F96">
        <v>88</v>
      </c>
      <c r="G96" t="b">
        <f t="shared" si="7"/>
        <v>0</v>
      </c>
      <c r="H96" t="b">
        <f t="shared" si="5"/>
        <v>0</v>
      </c>
    </row>
    <row r="97" spans="1:8" x14ac:dyDescent="0.35">
      <c r="A97" s="1" t="str">
        <f t="shared" si="8"/>
        <v/>
      </c>
      <c r="B97" s="2" t="str">
        <f>IF(G97,E96*F$7,IF(H97,SUM(B$9:B95),""))</f>
        <v/>
      </c>
      <c r="C97" s="2" t="str">
        <f>IF(G97,D$9-B97,IF(H97,SUM(C$9:C95),""))</f>
        <v/>
      </c>
      <c r="D97" s="2" t="str">
        <f>IF(G97,D$9,IF(H97,SUM(D$9:D95),""))</f>
        <v/>
      </c>
      <c r="E97" s="2" t="str">
        <f t="shared" si="6"/>
        <v/>
      </c>
      <c r="F97">
        <v>89</v>
      </c>
      <c r="G97" t="b">
        <f t="shared" si="7"/>
        <v>0</v>
      </c>
      <c r="H97" t="b">
        <f t="shared" si="5"/>
        <v>0</v>
      </c>
    </row>
    <row r="98" spans="1:8" x14ac:dyDescent="0.35">
      <c r="A98" s="1" t="str">
        <f t="shared" si="8"/>
        <v/>
      </c>
      <c r="B98" s="2" t="str">
        <f>IF(G98,E97*F$7,IF(H98,SUM(B$9:B96),""))</f>
        <v/>
      </c>
      <c r="C98" s="2" t="str">
        <f>IF(G98,D$9-B98,IF(H98,SUM(C$9:C96),""))</f>
        <v/>
      </c>
      <c r="D98" s="2" t="str">
        <f>IF(G98,D$9,IF(H98,SUM(D$9:D96),""))</f>
        <v/>
      </c>
      <c r="E98" s="2" t="str">
        <f t="shared" si="6"/>
        <v/>
      </c>
      <c r="F98">
        <v>90</v>
      </c>
      <c r="G98" t="b">
        <f t="shared" si="7"/>
        <v>0</v>
      </c>
      <c r="H98" t="b">
        <f t="shared" si="5"/>
        <v>0</v>
      </c>
    </row>
    <row r="99" spans="1:8" x14ac:dyDescent="0.35">
      <c r="A99" s="1" t="str">
        <f t="shared" si="8"/>
        <v/>
      </c>
      <c r="B99" s="2" t="str">
        <f>IF(G99,E98*F$7,IF(H99,SUM(B$9:B97),""))</f>
        <v/>
      </c>
      <c r="C99" s="2" t="str">
        <f>IF(G99,D$9-B99,IF(H99,SUM(C$9:C97),""))</f>
        <v/>
      </c>
      <c r="D99" s="2" t="str">
        <f>IF(G99,D$9,IF(H99,SUM(D$9:D97),""))</f>
        <v/>
      </c>
      <c r="E99" s="2" t="str">
        <f t="shared" si="6"/>
        <v/>
      </c>
      <c r="F99">
        <v>91</v>
      </c>
      <c r="G99" t="b">
        <f t="shared" si="7"/>
        <v>0</v>
      </c>
      <c r="H99" t="b">
        <f t="shared" si="5"/>
        <v>0</v>
      </c>
    </row>
    <row r="100" spans="1:8" x14ac:dyDescent="0.35">
      <c r="A100" s="1" t="str">
        <f t="shared" si="8"/>
        <v/>
      </c>
      <c r="B100" s="2" t="str">
        <f>IF(G100,E99*F$7,IF(H100,SUM(B$9:B98),""))</f>
        <v/>
      </c>
      <c r="C100" s="2" t="str">
        <f>IF(G100,D$9-B100,IF(H100,SUM(C$9:C98),""))</f>
        <v/>
      </c>
      <c r="D100" s="2" t="str">
        <f>IF(G100,D$9,IF(H100,SUM(D$9:D98),""))</f>
        <v/>
      </c>
      <c r="E100" s="2" t="str">
        <f t="shared" si="6"/>
        <v/>
      </c>
      <c r="F100">
        <v>92</v>
      </c>
      <c r="G100" t="b">
        <f t="shared" si="7"/>
        <v>0</v>
      </c>
      <c r="H100" t="b">
        <f t="shared" si="5"/>
        <v>0</v>
      </c>
    </row>
    <row r="101" spans="1:8" x14ac:dyDescent="0.35">
      <c r="A101" s="1" t="str">
        <f t="shared" si="8"/>
        <v/>
      </c>
      <c r="B101" s="2" t="str">
        <f>IF(G101,E100*F$7,IF(H101,SUM(B$9:B99),""))</f>
        <v/>
      </c>
      <c r="C101" s="2" t="str">
        <f>IF(G101,D$9-B101,IF(H101,SUM(C$9:C99),""))</f>
        <v/>
      </c>
      <c r="D101" s="2" t="str">
        <f>IF(G101,D$9,IF(H101,SUM(D$9:D99),""))</f>
        <v/>
      </c>
      <c r="E101" s="2" t="str">
        <f t="shared" si="6"/>
        <v/>
      </c>
      <c r="F101">
        <v>93</v>
      </c>
      <c r="G101" t="b">
        <f t="shared" si="7"/>
        <v>0</v>
      </c>
      <c r="H101" t="b">
        <f t="shared" si="5"/>
        <v>0</v>
      </c>
    </row>
    <row r="102" spans="1:8" x14ac:dyDescent="0.35">
      <c r="A102" s="1" t="str">
        <f t="shared" si="8"/>
        <v/>
      </c>
      <c r="B102" s="2" t="str">
        <f>IF(G102,E101*F$7,IF(H102,SUM(B$9:B100),""))</f>
        <v/>
      </c>
      <c r="C102" s="2" t="str">
        <f>IF(G102,D$9-B102,IF(H102,SUM(C$9:C100),""))</f>
        <v/>
      </c>
      <c r="D102" s="2" t="str">
        <f>IF(G102,D$9,IF(H102,SUM(D$9:D100),""))</f>
        <v/>
      </c>
      <c r="E102" s="2" t="str">
        <f t="shared" si="6"/>
        <v/>
      </c>
      <c r="F102">
        <v>94</v>
      </c>
      <c r="G102" t="b">
        <f t="shared" si="7"/>
        <v>0</v>
      </c>
      <c r="H102" t="b">
        <f t="shared" si="5"/>
        <v>0</v>
      </c>
    </row>
    <row r="103" spans="1:8" x14ac:dyDescent="0.35">
      <c r="A103" s="1" t="str">
        <f t="shared" si="8"/>
        <v/>
      </c>
      <c r="B103" s="2" t="str">
        <f>IF(G103,E102*F$7,IF(H103,SUM(B$9:B101),""))</f>
        <v/>
      </c>
      <c r="C103" s="2" t="str">
        <f>IF(G103,D$9-B103,IF(H103,SUM(C$9:C101),""))</f>
        <v/>
      </c>
      <c r="D103" s="2" t="str">
        <f>IF(G103,D$9,IF(H103,SUM(D$9:D101),""))</f>
        <v/>
      </c>
      <c r="E103" s="2" t="str">
        <f t="shared" si="6"/>
        <v/>
      </c>
      <c r="F103">
        <v>95</v>
      </c>
      <c r="G103" t="b">
        <f t="shared" si="7"/>
        <v>0</v>
      </c>
      <c r="H103" t="b">
        <f t="shared" si="5"/>
        <v>0</v>
      </c>
    </row>
    <row r="104" spans="1:8" x14ac:dyDescent="0.35">
      <c r="A104" s="1" t="str">
        <f t="shared" si="8"/>
        <v/>
      </c>
      <c r="B104" s="2" t="str">
        <f>IF(G104,E103*F$7,IF(H104,SUM(B$9:B102),""))</f>
        <v/>
      </c>
      <c r="C104" s="2" t="str">
        <f>IF(G104,D$9-B104,IF(H104,SUM(C$9:C102),""))</f>
        <v/>
      </c>
      <c r="D104" s="2" t="str">
        <f>IF(G104,D$9,IF(H104,SUM(D$9:D102),""))</f>
        <v/>
      </c>
      <c r="E104" s="2" t="str">
        <f t="shared" si="6"/>
        <v/>
      </c>
      <c r="F104">
        <v>96</v>
      </c>
      <c r="G104" t="b">
        <f t="shared" si="7"/>
        <v>0</v>
      </c>
      <c r="H104" t="b">
        <f t="shared" si="5"/>
        <v>0</v>
      </c>
    </row>
    <row r="105" spans="1:8" x14ac:dyDescent="0.35">
      <c r="A105" s="1" t="str">
        <f t="shared" si="8"/>
        <v/>
      </c>
      <c r="B105" s="2" t="str">
        <f>IF(G105,E104*F$7,IF(H105,SUM(B$9:B103),""))</f>
        <v/>
      </c>
      <c r="C105" s="2" t="str">
        <f>IF(G105,D$9-B105,IF(H105,SUM(C$9:C103),""))</f>
        <v/>
      </c>
      <c r="D105" s="2" t="str">
        <f>IF(G105,D$9,IF(H105,SUM(D$9:D103),""))</f>
        <v/>
      </c>
      <c r="E105" s="2" t="str">
        <f t="shared" si="6"/>
        <v/>
      </c>
      <c r="F105">
        <v>97</v>
      </c>
      <c r="G105" t="b">
        <f t="shared" si="7"/>
        <v>0</v>
      </c>
      <c r="H105" t="b">
        <f t="shared" ref="H105:H130" si="9">AND(G$8,F105=MAXA(14,D$5*D$6+2))</f>
        <v>0</v>
      </c>
    </row>
    <row r="106" spans="1:8" x14ac:dyDescent="0.35">
      <c r="A106" s="1" t="str">
        <f t="shared" si="8"/>
        <v/>
      </c>
      <c r="B106" s="2" t="str">
        <f>IF(G106,E105*F$7,IF(H106,SUM(B$9:B104),""))</f>
        <v/>
      </c>
      <c r="C106" s="2" t="str">
        <f>IF(G106,D$9-B106,IF(H106,SUM(C$9:C104),""))</f>
        <v/>
      </c>
      <c r="D106" s="2" t="str">
        <f>IF(G106,D$9,IF(H106,SUM(D$9:D104),""))</f>
        <v/>
      </c>
      <c r="E106" s="2" t="str">
        <f t="shared" si="6"/>
        <v/>
      </c>
      <c r="F106">
        <v>98</v>
      </c>
      <c r="G106" t="b">
        <f t="shared" si="7"/>
        <v>0</v>
      </c>
      <c r="H106" t="b">
        <f t="shared" si="9"/>
        <v>0</v>
      </c>
    </row>
    <row r="107" spans="1:8" x14ac:dyDescent="0.35">
      <c r="A107" s="1" t="str">
        <f t="shared" si="8"/>
        <v/>
      </c>
      <c r="B107" s="2" t="str">
        <f>IF(G107,E106*F$7,IF(H107,SUM(B$9:B105),""))</f>
        <v/>
      </c>
      <c r="C107" s="2" t="str">
        <f>IF(G107,D$9-B107,IF(H107,SUM(C$9:C105),""))</f>
        <v/>
      </c>
      <c r="D107" s="2" t="str">
        <f>IF(G107,D$9,IF(H107,SUM(D$9:D105),""))</f>
        <v/>
      </c>
      <c r="E107" s="2" t="str">
        <f t="shared" si="6"/>
        <v/>
      </c>
      <c r="F107">
        <v>99</v>
      </c>
      <c r="G107" t="b">
        <f t="shared" si="7"/>
        <v>0</v>
      </c>
      <c r="H107" t="b">
        <f t="shared" si="9"/>
        <v>0</v>
      </c>
    </row>
    <row r="108" spans="1:8" x14ac:dyDescent="0.35">
      <c r="A108" s="1" t="str">
        <f t="shared" si="8"/>
        <v/>
      </c>
      <c r="B108" s="2" t="str">
        <f>IF(G108,E107*F$7,IF(H108,SUM(B$9:B106),""))</f>
        <v/>
      </c>
      <c r="C108" s="2" t="str">
        <f>IF(G108,D$9-B108,IF(H108,SUM(C$9:C106),""))</f>
        <v/>
      </c>
      <c r="D108" s="2" t="str">
        <f>IF(G108,D$9,IF(H108,SUM(D$9:D106),""))</f>
        <v/>
      </c>
      <c r="E108" s="2" t="str">
        <f t="shared" si="6"/>
        <v/>
      </c>
      <c r="F108">
        <v>100</v>
      </c>
      <c r="G108" t="b">
        <f t="shared" si="7"/>
        <v>0</v>
      </c>
      <c r="H108" t="b">
        <f t="shared" si="9"/>
        <v>0</v>
      </c>
    </row>
    <row r="109" spans="1:8" x14ac:dyDescent="0.35">
      <c r="A109" s="1" t="str">
        <f t="shared" si="8"/>
        <v/>
      </c>
      <c r="B109" s="2" t="str">
        <f>IF(G109,E108*F$7,IF(H109,SUM(B$9:B107),""))</f>
        <v/>
      </c>
      <c r="C109" s="2" t="str">
        <f>IF(G109,D$9-B109,IF(H109,SUM(C$9:C107),""))</f>
        <v/>
      </c>
      <c r="D109" s="2" t="str">
        <f>IF(G109,D$9,IF(H109,SUM(D$9:D107),""))</f>
        <v/>
      </c>
      <c r="E109" s="2" t="str">
        <f t="shared" si="6"/>
        <v/>
      </c>
      <c r="F109">
        <v>101</v>
      </c>
      <c r="G109" t="b">
        <f t="shared" si="7"/>
        <v>0</v>
      </c>
      <c r="H109" t="b">
        <f t="shared" si="9"/>
        <v>0</v>
      </c>
    </row>
    <row r="110" spans="1:8" x14ac:dyDescent="0.35">
      <c r="A110" s="1" t="str">
        <f t="shared" si="8"/>
        <v/>
      </c>
      <c r="B110" s="2" t="str">
        <f>IF(G110,E109*F$7,IF(H110,SUM(B$9:B108),""))</f>
        <v/>
      </c>
      <c r="C110" s="2" t="str">
        <f>IF(G110,D$9-B110,IF(H110,SUM(C$9:C108),""))</f>
        <v/>
      </c>
      <c r="D110" s="2" t="str">
        <f>IF(G110,D$9,IF(H110,SUM(D$9:D108),""))</f>
        <v/>
      </c>
      <c r="E110" s="2" t="str">
        <f t="shared" si="6"/>
        <v/>
      </c>
      <c r="F110">
        <v>102</v>
      </c>
      <c r="G110" t="b">
        <f t="shared" si="7"/>
        <v>0</v>
      </c>
      <c r="H110" t="b">
        <f t="shared" si="9"/>
        <v>0</v>
      </c>
    </row>
    <row r="111" spans="1:8" x14ac:dyDescent="0.35">
      <c r="A111" s="1" t="str">
        <f t="shared" si="8"/>
        <v/>
      </c>
      <c r="B111" s="2" t="str">
        <f>IF(G111,E110*F$7,IF(H111,SUM(B$9:B109),""))</f>
        <v/>
      </c>
      <c r="C111" s="2" t="str">
        <f>IF(G111,D$9-B111,IF(H111,SUM(C$9:C109),""))</f>
        <v/>
      </c>
      <c r="D111" s="2" t="str">
        <f>IF(G111,D$9,IF(H111,SUM(D$9:D109),""))</f>
        <v/>
      </c>
      <c r="E111" s="2" t="str">
        <f t="shared" si="6"/>
        <v/>
      </c>
      <c r="F111">
        <v>103</v>
      </c>
      <c r="G111" t="b">
        <f t="shared" si="7"/>
        <v>0</v>
      </c>
      <c r="H111" t="b">
        <f t="shared" si="9"/>
        <v>0</v>
      </c>
    </row>
    <row r="112" spans="1:8" x14ac:dyDescent="0.35">
      <c r="A112" s="1" t="str">
        <f t="shared" si="8"/>
        <v/>
      </c>
      <c r="B112" s="2" t="str">
        <f>IF(G112,E111*F$7,IF(H112,SUM(B$9:B110),""))</f>
        <v/>
      </c>
      <c r="C112" s="2" t="str">
        <f>IF(G112,D$9-B112,IF(H112,SUM(C$9:C110),""))</f>
        <v/>
      </c>
      <c r="D112" s="2" t="str">
        <f>IF(G112,D$9,IF(H112,SUM(D$9:D110),""))</f>
        <v/>
      </c>
      <c r="E112" s="2" t="str">
        <f t="shared" si="6"/>
        <v/>
      </c>
      <c r="F112">
        <v>104</v>
      </c>
      <c r="G112" t="b">
        <f t="shared" si="7"/>
        <v>0</v>
      </c>
      <c r="H112" t="b">
        <f t="shared" si="9"/>
        <v>0</v>
      </c>
    </row>
    <row r="113" spans="1:8" x14ac:dyDescent="0.35">
      <c r="A113" s="1" t="str">
        <f t="shared" si="8"/>
        <v/>
      </c>
      <c r="B113" s="2" t="str">
        <f>IF(G113,E112*F$7,IF(H113,SUM(B$9:B111),""))</f>
        <v/>
      </c>
      <c r="C113" s="2" t="str">
        <f>IF(G113,D$9-B113,IF(H113,SUM(C$9:C111),""))</f>
        <v/>
      </c>
      <c r="D113" s="2" t="str">
        <f>IF(G113,D$9,IF(H113,SUM(D$9:D111),""))</f>
        <v/>
      </c>
      <c r="E113" s="2" t="str">
        <f t="shared" si="6"/>
        <v/>
      </c>
      <c r="F113">
        <v>105</v>
      </c>
      <c r="G113" t="b">
        <f t="shared" si="7"/>
        <v>0</v>
      </c>
      <c r="H113" t="b">
        <f t="shared" si="9"/>
        <v>0</v>
      </c>
    </row>
    <row r="114" spans="1:8" x14ac:dyDescent="0.35">
      <c r="A114" s="1" t="str">
        <f t="shared" si="8"/>
        <v/>
      </c>
      <c r="B114" s="2" t="str">
        <f>IF(G114,E113*F$7,IF(H114,SUM(B$9:B112),""))</f>
        <v/>
      </c>
      <c r="C114" s="2" t="str">
        <f>IF(G114,D$9-B114,IF(H114,SUM(C$9:C112),""))</f>
        <v/>
      </c>
      <c r="D114" s="2" t="str">
        <f>IF(G114,D$9,IF(H114,SUM(D$9:D112),""))</f>
        <v/>
      </c>
      <c r="E114" s="2" t="str">
        <f t="shared" si="6"/>
        <v/>
      </c>
      <c r="F114">
        <v>106</v>
      </c>
      <c r="G114" t="b">
        <f t="shared" si="7"/>
        <v>0</v>
      </c>
      <c r="H114" t="b">
        <f t="shared" si="9"/>
        <v>0</v>
      </c>
    </row>
    <row r="115" spans="1:8" x14ac:dyDescent="0.35">
      <c r="A115" s="1" t="str">
        <f t="shared" si="8"/>
        <v/>
      </c>
      <c r="B115" s="2" t="str">
        <f>IF(G115,E114*F$7,IF(H115,SUM(B$9:B113),""))</f>
        <v/>
      </c>
      <c r="C115" s="2" t="str">
        <f>IF(G115,D$9-B115,IF(H115,SUM(C$9:C113),""))</f>
        <v/>
      </c>
      <c r="D115" s="2" t="str">
        <f>IF(G115,D$9,IF(H115,SUM(D$9:D113),""))</f>
        <v/>
      </c>
      <c r="E115" s="2" t="str">
        <f t="shared" si="6"/>
        <v/>
      </c>
      <c r="F115">
        <v>107</v>
      </c>
      <c r="G115" t="b">
        <f t="shared" si="7"/>
        <v>0</v>
      </c>
      <c r="H115" t="b">
        <f t="shared" si="9"/>
        <v>0</v>
      </c>
    </row>
    <row r="116" spans="1:8" x14ac:dyDescent="0.35">
      <c r="A116" s="1" t="str">
        <f t="shared" si="8"/>
        <v/>
      </c>
      <c r="B116" s="2" t="str">
        <f>IF(G116,E115*F$7,IF(H116,SUM(B$9:B114),""))</f>
        <v/>
      </c>
      <c r="C116" s="2" t="str">
        <f>IF(G116,D$9-B116,IF(H116,SUM(C$9:C114),""))</f>
        <v/>
      </c>
      <c r="D116" s="2" t="str">
        <f>IF(G116,D$9,IF(H116,SUM(D$9:D114),""))</f>
        <v/>
      </c>
      <c r="E116" s="2" t="str">
        <f t="shared" si="6"/>
        <v/>
      </c>
      <c r="F116">
        <v>108</v>
      </c>
      <c r="G116" t="b">
        <f t="shared" si="7"/>
        <v>0</v>
      </c>
      <c r="H116" t="b">
        <f t="shared" si="9"/>
        <v>0</v>
      </c>
    </row>
    <row r="117" spans="1:8" x14ac:dyDescent="0.35">
      <c r="A117" s="1" t="str">
        <f t="shared" si="8"/>
        <v/>
      </c>
      <c r="B117" s="2" t="str">
        <f>IF(G117,E116*F$7,IF(H117,SUM(B$9:B115),""))</f>
        <v/>
      </c>
      <c r="C117" s="2" t="str">
        <f>IF(G117,D$9-B117,IF(H117,SUM(C$9:C115),""))</f>
        <v/>
      </c>
      <c r="D117" s="2" t="str">
        <f>IF(G117,D$9,IF(H117,SUM(D$9:D115),""))</f>
        <v/>
      </c>
      <c r="E117" s="2" t="str">
        <f t="shared" si="6"/>
        <v/>
      </c>
      <c r="F117">
        <v>109</v>
      </c>
      <c r="G117" t="b">
        <f t="shared" si="7"/>
        <v>0</v>
      </c>
      <c r="H117" t="b">
        <f t="shared" si="9"/>
        <v>0</v>
      </c>
    </row>
    <row r="118" spans="1:8" x14ac:dyDescent="0.35">
      <c r="A118" s="1" t="str">
        <f t="shared" si="8"/>
        <v/>
      </c>
      <c r="B118" s="2" t="str">
        <f>IF(G118,E117*F$7,IF(H118,SUM(B$9:B116),""))</f>
        <v/>
      </c>
      <c r="C118" s="2" t="str">
        <f>IF(G118,D$9-B118,IF(H118,SUM(C$9:C116),""))</f>
        <v/>
      </c>
      <c r="D118" s="2" t="str">
        <f>IF(G118,D$9,IF(H118,SUM(D$9:D116),""))</f>
        <v/>
      </c>
      <c r="E118" s="2" t="str">
        <f t="shared" si="6"/>
        <v/>
      </c>
      <c r="F118">
        <v>110</v>
      </c>
      <c r="G118" t="b">
        <f t="shared" si="7"/>
        <v>0</v>
      </c>
      <c r="H118" t="b">
        <f t="shared" si="9"/>
        <v>0</v>
      </c>
    </row>
    <row r="119" spans="1:8" x14ac:dyDescent="0.35">
      <c r="A119" s="1" t="str">
        <f t="shared" si="8"/>
        <v/>
      </c>
      <c r="B119" s="2" t="str">
        <f>IF(G119,E118*F$7,IF(H119,SUM(B$9:B117),""))</f>
        <v/>
      </c>
      <c r="C119" s="2" t="str">
        <f>IF(G119,D$9-B119,IF(H119,SUM(C$9:C117),""))</f>
        <v/>
      </c>
      <c r="D119" s="2" t="str">
        <f>IF(G119,D$9,IF(H119,SUM(D$9:D117),""))</f>
        <v/>
      </c>
      <c r="E119" s="2" t="str">
        <f t="shared" si="6"/>
        <v/>
      </c>
      <c r="F119">
        <v>111</v>
      </c>
      <c r="G119" t="b">
        <f t="shared" si="7"/>
        <v>0</v>
      </c>
      <c r="H119" t="b">
        <f t="shared" si="9"/>
        <v>0</v>
      </c>
    </row>
    <row r="120" spans="1:8" x14ac:dyDescent="0.35">
      <c r="A120" s="1" t="str">
        <f t="shared" si="8"/>
        <v/>
      </c>
      <c r="B120" s="2" t="str">
        <f>IF(G120,E119*F$7,IF(H120,SUM(B$9:B118),""))</f>
        <v/>
      </c>
      <c r="C120" s="2" t="str">
        <f>IF(G120,D$9-B120,IF(H120,SUM(C$9:C118),""))</f>
        <v/>
      </c>
      <c r="D120" s="2" t="str">
        <f>IF(G120,D$9,IF(H120,SUM(D$9:D118),""))</f>
        <v/>
      </c>
      <c r="E120" s="2" t="str">
        <f t="shared" si="6"/>
        <v/>
      </c>
      <c r="F120">
        <v>112</v>
      </c>
      <c r="G120" t="b">
        <f t="shared" si="7"/>
        <v>0</v>
      </c>
      <c r="H120" t="b">
        <f t="shared" si="9"/>
        <v>0</v>
      </c>
    </row>
    <row r="121" spans="1:8" x14ac:dyDescent="0.35">
      <c r="A121" s="1" t="str">
        <f t="shared" si="8"/>
        <v/>
      </c>
      <c r="B121" s="2" t="str">
        <f>IF(G121,E120*F$7,IF(H121,SUM(B$9:B119),""))</f>
        <v/>
      </c>
      <c r="C121" s="2" t="str">
        <f>IF(G121,D$9-B121,IF(H121,SUM(C$9:C119),""))</f>
        <v/>
      </c>
      <c r="D121" s="2" t="str">
        <f>IF(G121,D$9,IF(H121,SUM(D$9:D119),""))</f>
        <v/>
      </c>
      <c r="E121" s="2" t="str">
        <f t="shared" si="6"/>
        <v/>
      </c>
      <c r="F121">
        <v>113</v>
      </c>
      <c r="G121" t="b">
        <f t="shared" si="7"/>
        <v>0</v>
      </c>
      <c r="H121" t="b">
        <f t="shared" si="9"/>
        <v>0</v>
      </c>
    </row>
    <row r="122" spans="1:8" x14ac:dyDescent="0.35">
      <c r="A122" s="1" t="str">
        <f t="shared" si="8"/>
        <v/>
      </c>
      <c r="B122" s="2" t="str">
        <f>IF(G122,E121*F$7,IF(H122,SUM(B$9:B120),""))</f>
        <v/>
      </c>
      <c r="C122" s="2" t="str">
        <f>IF(G122,D$9-B122,IF(H122,SUM(C$9:C120),""))</f>
        <v/>
      </c>
      <c r="D122" s="2" t="str">
        <f>IF(G122,D$9,IF(H122,SUM(D$9:D120),""))</f>
        <v/>
      </c>
      <c r="E122" s="2" t="str">
        <f t="shared" si="6"/>
        <v/>
      </c>
      <c r="F122">
        <v>114</v>
      </c>
      <c r="G122" t="b">
        <f t="shared" si="7"/>
        <v>0</v>
      </c>
      <c r="H122" t="b">
        <f t="shared" si="9"/>
        <v>0</v>
      </c>
    </row>
    <row r="123" spans="1:8" x14ac:dyDescent="0.35">
      <c r="A123" s="1" t="str">
        <f t="shared" si="8"/>
        <v/>
      </c>
      <c r="B123" s="2" t="str">
        <f>IF(G123,E122*F$7,IF(H123,SUM(B$9:B121),""))</f>
        <v/>
      </c>
      <c r="C123" s="2" t="str">
        <f>IF(G123,D$9-B123,IF(H123,SUM(C$9:C121),""))</f>
        <v/>
      </c>
      <c r="D123" s="2" t="str">
        <f>IF(G123,D$9,IF(H123,SUM(D$9:D121),""))</f>
        <v/>
      </c>
      <c r="E123" s="2" t="str">
        <f t="shared" si="6"/>
        <v/>
      </c>
      <c r="F123">
        <v>115</v>
      </c>
      <c r="G123" t="b">
        <f t="shared" si="7"/>
        <v>0</v>
      </c>
      <c r="H123" t="b">
        <f t="shared" si="9"/>
        <v>0</v>
      </c>
    </row>
    <row r="124" spans="1:8" x14ac:dyDescent="0.35">
      <c r="A124" s="1" t="str">
        <f t="shared" si="8"/>
        <v/>
      </c>
      <c r="B124" s="2" t="str">
        <f>IF(G124,E123*F$7,IF(H124,SUM(B$9:B122),""))</f>
        <v/>
      </c>
      <c r="C124" s="2" t="str">
        <f>IF(G124,D$9-B124,IF(H124,SUM(C$9:C122),""))</f>
        <v/>
      </c>
      <c r="D124" s="2" t="str">
        <f>IF(G124,D$9,IF(H124,SUM(D$9:D122),""))</f>
        <v/>
      </c>
      <c r="E124" s="2" t="str">
        <f t="shared" si="6"/>
        <v/>
      </c>
      <c r="F124">
        <v>116</v>
      </c>
      <c r="G124" t="b">
        <f t="shared" si="7"/>
        <v>0</v>
      </c>
      <c r="H124" t="b">
        <f t="shared" si="9"/>
        <v>0</v>
      </c>
    </row>
    <row r="125" spans="1:8" x14ac:dyDescent="0.35">
      <c r="A125" s="1" t="str">
        <f t="shared" si="8"/>
        <v/>
      </c>
      <c r="B125" s="2" t="str">
        <f>IF(G125,E124*F$7,IF(H125,SUM(B$9:B123),""))</f>
        <v/>
      </c>
      <c r="C125" s="2" t="str">
        <f>IF(G125,D$9-B125,IF(H125,SUM(C$9:C123),""))</f>
        <v/>
      </c>
      <c r="D125" s="2" t="str">
        <f>IF(G125,D$9,IF(H125,SUM(D$9:D123),""))</f>
        <v/>
      </c>
      <c r="E125" s="2" t="str">
        <f t="shared" si="6"/>
        <v/>
      </c>
      <c r="F125">
        <v>117</v>
      </c>
      <c r="G125" t="b">
        <f t="shared" si="7"/>
        <v>0</v>
      </c>
      <c r="H125" t="b">
        <f t="shared" si="9"/>
        <v>0</v>
      </c>
    </row>
    <row r="126" spans="1:8" x14ac:dyDescent="0.35">
      <c r="A126" s="1" t="str">
        <f t="shared" si="8"/>
        <v/>
      </c>
      <c r="B126" s="2" t="str">
        <f>IF(G126,E125*F$7,IF(H126,SUM(B$9:B124),""))</f>
        <v/>
      </c>
      <c r="C126" s="2" t="str">
        <f>IF(G126,D$9-B126,IF(H126,SUM(C$9:C124),""))</f>
        <v/>
      </c>
      <c r="D126" s="2" t="str">
        <f>IF(G126,D$9,IF(H126,SUM(D$9:D124),""))</f>
        <v/>
      </c>
      <c r="E126" s="2" t="str">
        <f t="shared" si="6"/>
        <v/>
      </c>
      <c r="F126">
        <v>118</v>
      </c>
      <c r="G126" t="b">
        <f t="shared" si="7"/>
        <v>0</v>
      </c>
      <c r="H126" t="b">
        <f t="shared" si="9"/>
        <v>0</v>
      </c>
    </row>
    <row r="127" spans="1:8" x14ac:dyDescent="0.35">
      <c r="A127" s="1" t="str">
        <f t="shared" si="8"/>
        <v/>
      </c>
      <c r="B127" s="2" t="str">
        <f>IF(G127,E126*F$7,IF(H127,SUM(B$9:B125),""))</f>
        <v/>
      </c>
      <c r="C127" s="2" t="str">
        <f>IF(G127,D$9-B127,IF(H127,SUM(C$9:C125),""))</f>
        <v/>
      </c>
      <c r="D127" s="2" t="str">
        <f>IF(G127,D$9,IF(H127,SUM(D$9:D125),""))</f>
        <v/>
      </c>
      <c r="E127" s="2" t="str">
        <f t="shared" si="6"/>
        <v/>
      </c>
      <c r="F127">
        <v>119</v>
      </c>
      <c r="G127" t="b">
        <f t="shared" si="7"/>
        <v>0</v>
      </c>
      <c r="H127" t="b">
        <f t="shared" si="9"/>
        <v>0</v>
      </c>
    </row>
    <row r="128" spans="1:8" x14ac:dyDescent="0.35">
      <c r="A128" s="1" t="str">
        <f>IF(G128,F128,IF(H128,"Sum",""))</f>
        <v/>
      </c>
      <c r="B128" s="2" t="str">
        <f>IF(G128,E127*F$7,IF(H128,SUM(B$9:B126),""))</f>
        <v/>
      </c>
      <c r="C128" s="2" t="str">
        <f>IF(G128,D$9-B128,IF(H128,SUM(C$9:C126),""))</f>
        <v/>
      </c>
      <c r="D128" s="2" t="str">
        <f>IF(G128,D$9,IF(H128,SUM(D$9:D126),""))</f>
        <v/>
      </c>
      <c r="E128" s="2" t="str">
        <f t="shared" si="6"/>
        <v/>
      </c>
      <c r="F128">
        <v>120</v>
      </c>
      <c r="G128" t="b">
        <f>AND(F128&lt;=F$5,G127)</f>
        <v>0</v>
      </c>
      <c r="H128" t="b">
        <f t="shared" si="9"/>
        <v>0</v>
      </c>
    </row>
    <row r="129" spans="1:8" x14ac:dyDescent="0.35">
      <c r="A129" s="1" t="str">
        <f t="shared" si="8"/>
        <v/>
      </c>
      <c r="B129" s="2" t="str">
        <f>IF(G129,E128*F$7,IF(H129,SUM(B$9:B127),""))</f>
        <v/>
      </c>
      <c r="C129" s="2" t="str">
        <f>IF(G129,D$9-B129,IF(H129,SUM(C$9:C127),""))</f>
        <v/>
      </c>
      <c r="D129" s="2" t="str">
        <f>IF(G129,D$9,IF(H129,SUM(D$9:D127),""))</f>
        <v/>
      </c>
      <c r="F129">
        <v>121</v>
      </c>
      <c r="H129" t="b">
        <f t="shared" si="9"/>
        <v>0</v>
      </c>
    </row>
    <row r="130" spans="1:8" x14ac:dyDescent="0.35">
      <c r="A130" s="1" t="str">
        <f>IF(G128,"Sum","")</f>
        <v/>
      </c>
      <c r="B130" s="2" t="str">
        <f>IF(G128,D130-C130,"")</f>
        <v/>
      </c>
      <c r="C130" s="2" t="str">
        <f>IF(G128,D3,"")</f>
        <v/>
      </c>
      <c r="D130" s="2" t="str">
        <f>IF(G128,D9*D5*D6,"")</f>
        <v/>
      </c>
      <c r="F130">
        <v>122</v>
      </c>
      <c r="H130" t="b">
        <f t="shared" si="9"/>
        <v>0</v>
      </c>
    </row>
    <row r="131" spans="1:8" x14ac:dyDescent="0.35">
      <c r="A131" s="6" t="str">
        <f>IF(AND(G128,E128&gt;0),"Lånet har flere terminer. Summen er ved nedbetalt lån.","")</f>
        <v/>
      </c>
      <c r="B131" s="6"/>
      <c r="C131" s="6"/>
      <c r="D131" s="6"/>
      <c r="E131" s="6"/>
    </row>
  </sheetData>
  <sheetProtection algorithmName="SHA-512" hashValue="+8HlZIgXS+lBmZEJ8MlcTvAHXvNmsxVSLsCl6qUQFWk4nfOBqRVFjgbQfN7zqC8PnFFmTGFkudIqgEBjTrOA5g==" saltValue="7eUR7HKeEZRvZQ0slZl7rw==" spinCount="100000" sheet="1" objects="1" scenarios="1" selectLockedCells="1"/>
  <mergeCells count="11">
    <mergeCell ref="A131:E131"/>
    <mergeCell ref="A6:C6"/>
    <mergeCell ref="D6:E6"/>
    <mergeCell ref="A1:E1"/>
    <mergeCell ref="D3:E3"/>
    <mergeCell ref="D4:E4"/>
    <mergeCell ref="D5:E5"/>
    <mergeCell ref="A3:C3"/>
    <mergeCell ref="A2:E2"/>
    <mergeCell ref="A4:C4"/>
    <mergeCell ref="A5:C5"/>
  </mergeCells>
  <phoneticPr fontId="0" type="noConversion"/>
  <conditionalFormatting sqref="A10:A131">
    <cfRule type="expression" dxfId="10" priority="13" stopIfTrue="1">
      <formula>H10</formula>
    </cfRule>
  </conditionalFormatting>
  <conditionalFormatting sqref="B10:B130 C130:D130">
    <cfRule type="expression" dxfId="9" priority="12" stopIfTrue="1">
      <formula>H10</formula>
    </cfRule>
  </conditionalFormatting>
  <conditionalFormatting sqref="C10:C129">
    <cfRule type="expression" dxfId="8" priority="11" stopIfTrue="1">
      <formula>H10</formula>
    </cfRule>
  </conditionalFormatting>
  <conditionalFormatting sqref="D10:D129">
    <cfRule type="expression" dxfId="7" priority="10" stopIfTrue="1">
      <formula>H10</formula>
    </cfRule>
  </conditionalFormatting>
  <conditionalFormatting sqref="A130">
    <cfRule type="expression" dxfId="6" priority="9" stopIfTrue="1">
      <formula>G120</formula>
    </cfRule>
  </conditionalFormatting>
  <conditionalFormatting sqref="B130">
    <cfRule type="expression" dxfId="5" priority="8" stopIfTrue="1">
      <formula>G128</formula>
    </cfRule>
  </conditionalFormatting>
  <conditionalFormatting sqref="C130">
    <cfRule type="expression" dxfId="4" priority="7" stopIfTrue="1">
      <formula>G128</formula>
    </cfRule>
  </conditionalFormatting>
  <conditionalFormatting sqref="D130">
    <cfRule type="expression" dxfId="3" priority="6" stopIfTrue="1">
      <formula>G128</formula>
    </cfRule>
  </conditionalFormatting>
  <conditionalFormatting sqref="A131:E131">
    <cfRule type="expression" dxfId="2" priority="5" stopIfTrue="1">
      <formula>G128</formula>
    </cfRule>
  </conditionalFormatting>
  <conditionalFormatting sqref="E10:E128">
    <cfRule type="expression" dxfId="1" priority="4">
      <formula>H10</formula>
    </cfRule>
  </conditionalFormatting>
  <conditionalFormatting sqref="E130">
    <cfRule type="expression" dxfId="0" priority="3">
      <formula>G128</formula>
    </cfRule>
  </conditionalFormatting>
  <pageMargins left="0.78740157499999996" right="0.78740157499999996" top="0.984251969" bottom="0.984251969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sqref="A1:E1"/>
    </sheetView>
  </sheetViews>
  <sheetFormatPr baseColWidth="10" defaultRowHeight="12.75" x14ac:dyDescent="0.35"/>
  <cols>
    <col min="6" max="7" width="0" hidden="1" customWidth="1"/>
  </cols>
  <sheetData>
    <row r="1" spans="1:13" ht="20.25" x14ac:dyDescent="0.55000000000000004">
      <c r="A1" s="21" t="s">
        <v>8</v>
      </c>
      <c r="B1" s="21"/>
      <c r="C1" s="21"/>
      <c r="D1" s="21"/>
      <c r="E1" s="21"/>
      <c r="F1" s="3"/>
      <c r="G1" s="3"/>
      <c r="H1" s="3"/>
      <c r="I1" s="3"/>
      <c r="J1" s="3"/>
      <c r="K1" s="3"/>
      <c r="L1" s="3"/>
      <c r="M1" s="3"/>
    </row>
    <row r="2" spans="1:13" x14ac:dyDescent="0.35">
      <c r="A2" s="4" t="s">
        <v>6</v>
      </c>
      <c r="B2" s="4" t="s">
        <v>10</v>
      </c>
      <c r="C2" s="4" t="s">
        <v>2</v>
      </c>
      <c r="D2" s="4" t="s">
        <v>1</v>
      </c>
      <c r="E2" s="4" t="s">
        <v>3</v>
      </c>
      <c r="G2">
        <f>Lån!D6</f>
        <v>12</v>
      </c>
    </row>
    <row r="3" spans="1:13" x14ac:dyDescent="0.35">
      <c r="A3" s="1">
        <f t="shared" ref="A3:A12" si="0">IF(G3,F3,"")</f>
        <v>1</v>
      </c>
      <c r="B3" s="2">
        <f>IF($G3,IF($G$2=12,SUM(Lån!B9:B20),Lån!B9),"")</f>
        <v>2510.6514349438771</v>
      </c>
      <c r="C3" s="2">
        <f>IF($G3,IF($G2=12,SUM(Lån!C9:C20),Lån!C9),"")</f>
        <v>19032.51387787452</v>
      </c>
      <c r="D3" s="2">
        <f>IF(G3,Lån!D9*G2,"")</f>
        <v>21543.165312818397</v>
      </c>
      <c r="E3" s="2">
        <f>IF(G3,Lån!D3-C3,"")</f>
        <v>40967.486122125483</v>
      </c>
      <c r="F3">
        <v>1</v>
      </c>
      <c r="G3" t="b">
        <f>AND(Lån!G$8,F3&lt;=Lån!D$5)</f>
        <v>1</v>
      </c>
    </row>
    <row r="4" spans="1:13" x14ac:dyDescent="0.35">
      <c r="A4" s="1">
        <f t="shared" si="0"/>
        <v>2</v>
      </c>
      <c r="B4" s="2">
        <f>IF($G4,IF($G$2=12,SUM(Lån!B21:B32),Lån!B10),"")</f>
        <v>1559.0257410501388</v>
      </c>
      <c r="C4" s="2">
        <f>IF($G4,IF($G$2=12,SUM(Lån!C21:C32),Lån!C10),"")</f>
        <v>19984.139571768254</v>
      </c>
      <c r="D4" s="2">
        <f>IF(G4,D$3,"")</f>
        <v>21543.165312818397</v>
      </c>
      <c r="E4" s="2">
        <f>IF(G4,E3-C4,"")</f>
        <v>20983.34655035723</v>
      </c>
      <c r="F4">
        <v>2</v>
      </c>
      <c r="G4" t="b">
        <f>AND(Lån!G$8,F4&lt;=Lån!D$5)</f>
        <v>1</v>
      </c>
    </row>
    <row r="5" spans="1:13" x14ac:dyDescent="0.35">
      <c r="A5" s="1">
        <f t="shared" si="0"/>
        <v>3</v>
      </c>
      <c r="B5" s="2">
        <f>IF($G5,IF($G$2=12,SUM(Lån!B33:B44),Lån!B11),"")</f>
        <v>559.81876246171294</v>
      </c>
      <c r="C5" s="2">
        <f>IF($G5,IF($G$2=12,SUM(Lån!C33:C44),Lån!C11),"")</f>
        <v>20983.346550356684</v>
      </c>
      <c r="D5" s="2">
        <f t="shared" ref="D5:D12" si="1">IF(G5,D$3,"")</f>
        <v>21543.165312818397</v>
      </c>
      <c r="E5" s="2">
        <f t="shared" ref="E5:E12" si="2">IF(G5,E4-C5,"")</f>
        <v>5.4569682106375694E-10</v>
      </c>
      <c r="F5">
        <v>3</v>
      </c>
      <c r="G5" t="b">
        <f>AND(Lån!G$8,F5&lt;=Lån!D$5)</f>
        <v>1</v>
      </c>
    </row>
    <row r="6" spans="1:13" x14ac:dyDescent="0.35">
      <c r="A6" s="1" t="str">
        <f t="shared" si="0"/>
        <v/>
      </c>
      <c r="B6" s="2" t="str">
        <f>IF($G6,IF($G$2=12,SUM(Lån!B45:B56),Lån!B12),"")</f>
        <v/>
      </c>
      <c r="C6" s="2" t="str">
        <f>IF($G6,IF($G$2=12,SUM(Lån!C45:C56),Lån!C12),"")</f>
        <v/>
      </c>
      <c r="D6" s="2" t="str">
        <f t="shared" si="1"/>
        <v/>
      </c>
      <c r="E6" s="2" t="str">
        <f t="shared" si="2"/>
        <v/>
      </c>
      <c r="F6">
        <v>4</v>
      </c>
      <c r="G6" t="b">
        <f>AND(Lån!G$8,F6&lt;=Lån!D$5)</f>
        <v>0</v>
      </c>
    </row>
    <row r="7" spans="1:13" x14ac:dyDescent="0.35">
      <c r="A7" s="1" t="str">
        <f t="shared" si="0"/>
        <v/>
      </c>
      <c r="B7" s="2" t="str">
        <f>IF($G7,IF($G$2=12,SUM(Lån!B57:B68),Lån!B13),"")</f>
        <v/>
      </c>
      <c r="C7" s="2" t="str">
        <f>IF($G7,IF($G$2=12,SUM(Lån!C57:C68),Lån!C13),"")</f>
        <v/>
      </c>
      <c r="D7" s="2" t="str">
        <f t="shared" si="1"/>
        <v/>
      </c>
      <c r="E7" s="2" t="str">
        <f t="shared" si="2"/>
        <v/>
      </c>
      <c r="F7">
        <v>5</v>
      </c>
      <c r="G7" t="b">
        <f>AND(Lån!G$8,F7&lt;=Lån!D$5)</f>
        <v>0</v>
      </c>
    </row>
    <row r="8" spans="1:13" x14ac:dyDescent="0.35">
      <c r="A8" s="1" t="str">
        <f t="shared" si="0"/>
        <v/>
      </c>
      <c r="B8" s="2" t="str">
        <f>IF($G8,IF($G$2=12,SUM(Lån!B69:B80),Lån!B14),"")</f>
        <v/>
      </c>
      <c r="C8" s="2" t="str">
        <f>IF($G8,IF($G$2=12,SUM(Lån!C69:C80),Lån!C14),"")</f>
        <v/>
      </c>
      <c r="D8" s="2" t="str">
        <f t="shared" si="1"/>
        <v/>
      </c>
      <c r="E8" s="2" t="str">
        <f t="shared" si="2"/>
        <v/>
      </c>
      <c r="F8">
        <v>6</v>
      </c>
      <c r="G8" t="b">
        <f>AND(Lån!G$8,F8&lt;=Lån!D$5)</f>
        <v>0</v>
      </c>
    </row>
    <row r="9" spans="1:13" x14ac:dyDescent="0.35">
      <c r="A9" s="1" t="str">
        <f t="shared" si="0"/>
        <v/>
      </c>
      <c r="B9" s="2" t="str">
        <f>IF($G9,IF($G$2=12,SUM(Lån!B81:B92),Lån!B15),"")</f>
        <v/>
      </c>
      <c r="C9" s="2" t="str">
        <f>IF($G9,IF($G$2=12,SUM(Lån!C81:C92),Lån!C15),"")</f>
        <v/>
      </c>
      <c r="D9" s="2" t="str">
        <f t="shared" si="1"/>
        <v/>
      </c>
      <c r="E9" s="2" t="str">
        <f t="shared" si="2"/>
        <v/>
      </c>
      <c r="F9">
        <v>7</v>
      </c>
      <c r="G9" t="b">
        <f>AND(Lån!G$8,F9&lt;=Lån!D$5)</f>
        <v>0</v>
      </c>
    </row>
    <row r="10" spans="1:13" x14ac:dyDescent="0.35">
      <c r="A10" s="1" t="str">
        <f t="shared" si="0"/>
        <v/>
      </c>
      <c r="B10" s="2" t="str">
        <f>IF($G10,IF($G$2=12,SUM(Lån!B93:B104),Lån!B16),"")</f>
        <v/>
      </c>
      <c r="C10" s="2" t="str">
        <f>IF($G10,IF($G$2=12,SUM(Lån!C93:C104),Lån!C16),"")</f>
        <v/>
      </c>
      <c r="D10" s="2" t="str">
        <f t="shared" si="1"/>
        <v/>
      </c>
      <c r="E10" s="2" t="str">
        <f t="shared" si="2"/>
        <v/>
      </c>
      <c r="F10">
        <v>8</v>
      </c>
      <c r="G10" t="b">
        <f>AND(Lån!G$8,F10&lt;=Lån!D$5)</f>
        <v>0</v>
      </c>
    </row>
    <row r="11" spans="1:13" x14ac:dyDescent="0.35">
      <c r="A11" s="1" t="str">
        <f t="shared" si="0"/>
        <v/>
      </c>
      <c r="B11" s="2" t="str">
        <f>IF($G11,IF($G$2=12,SUM(Lån!B105:B116),Lån!B17),"")</f>
        <v/>
      </c>
      <c r="C11" s="2" t="str">
        <f>IF($G11,IF($G$2=12,SUM(Lån!C105:C116),Lån!C17),"")</f>
        <v/>
      </c>
      <c r="D11" s="2" t="str">
        <f t="shared" si="1"/>
        <v/>
      </c>
      <c r="E11" s="2" t="str">
        <f t="shared" si="2"/>
        <v/>
      </c>
      <c r="F11">
        <v>9</v>
      </c>
      <c r="G11" t="b">
        <f>AND(Lån!G$8,F11&lt;=Lån!D$5)</f>
        <v>0</v>
      </c>
    </row>
    <row r="12" spans="1:13" x14ac:dyDescent="0.35">
      <c r="A12" s="1" t="str">
        <f t="shared" si="0"/>
        <v/>
      </c>
      <c r="B12" s="2" t="str">
        <f>IF($G12,IF($G$2=12,SUM(Lån!B117:B128),Lån!B18),"")</f>
        <v/>
      </c>
      <c r="C12" s="2" t="str">
        <f>IF($G12,IF($G$2=12,SUM(Lån!C117:C128),Lån!C18),"")</f>
        <v/>
      </c>
      <c r="D12" s="2" t="str">
        <f t="shared" si="1"/>
        <v/>
      </c>
      <c r="E12" s="2" t="str">
        <f t="shared" si="2"/>
        <v/>
      </c>
      <c r="F12">
        <v>10</v>
      </c>
      <c r="G12" t="b">
        <f>AND(Lån!G$8,F12&lt;=Lån!D$5)</f>
        <v>0</v>
      </c>
    </row>
  </sheetData>
  <sheetProtection algorithmName="SHA-512" hashValue="BPtgv6Nin/JMO4JuKF4qIgB0hTTWLaojtQLInMy6mYvweuLaqLlqE+B3T/S18f/riob32L1x/kFANqOG5psIRw==" saltValue="ElFRKGsG2nLbsTnCnY3TgA==" spinCount="100000" sheet="1" objects="1" scenarios="1" selectLockedCells="1" selectUnlockedCells="1"/>
  <mergeCells count="1">
    <mergeCell ref="A1:E1"/>
  </mergeCells>
  <phoneticPr fontId="0" type="noConversion"/>
  <pageMargins left="0.78740157499999996" right="0.78740157499999996" top="0.984251969" bottom="0.984251969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Lån</vt:lpstr>
      <vt:lpstr>Årsplan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Tore Oldervoll</dc:creator>
  <cp:lastModifiedBy>Ståle Gjelsten</cp:lastModifiedBy>
  <dcterms:created xsi:type="dcterms:W3CDTF">2005-03-07T19:24:05Z</dcterms:created>
  <dcterms:modified xsi:type="dcterms:W3CDTF">2018-02-08T12:09:35Z</dcterms:modified>
</cp:coreProperties>
</file>